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d.docs.live.net/c1eaa6266c1ef4c0/ŽIVNOST/Metropolnet/DOTACE školy 2023 NSVS/tendr realizace NSVS/přílohy/příloha č.4 - Výkaz výměr_VRN rev.13-2-2026/b) optická část rev.13-2-2026/xls/"/>
    </mc:Choice>
  </mc:AlternateContent>
  <xr:revisionPtr revIDLastSave="0" documentId="11_04B70944885126EB6594D5E7162F0A5C52249B1B" xr6:coauthVersionLast="47" xr6:coauthVersionMax="47" xr10:uidLastSave="{00000000-0000-0000-0000-000000000000}"/>
  <bookViews>
    <workbookView xWindow="168" yWindow="252" windowWidth="20544" windowHeight="13956" activeTab="1" xr2:uid="{00000000-000D-0000-FFFF-FFFF00000000}"/>
  </bookViews>
  <sheets>
    <sheet name="Rekapitulace stavby" sheetId="1" r:id="rId1"/>
    <sheet name="USEK-3 - Rozvoj NSVS v Ús..." sheetId="2" r:id="rId2"/>
    <sheet name="Pokyny pro vyplnění" sheetId="3" r:id="rId3"/>
  </sheets>
  <definedNames>
    <definedName name="_xlnm._FilterDatabase" localSheetId="1" hidden="1">'USEK-3 - Rozvoj NSVS v Ús...'!$C$84:$K$284</definedName>
    <definedName name="_xlnm.Print_Titles" localSheetId="0">'Rekapitulace stavby'!$52:$52</definedName>
    <definedName name="_xlnm.Print_Titles" localSheetId="1">'USEK-3 - Rozvoj NSVS v Ús...'!$84:$84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'USEK-3 - Rozvoj NSVS v Ús...'!$C$4:$J$39,'USEK-3 - Rozvoj NSVS v Ús...'!$C$45:$J$66,'USEK-3 - Rozvoj NSVS v Ús...'!$C$72:$K$284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J82" i="2"/>
  <c r="F81" i="2"/>
  <c r="F79" i="2"/>
  <c r="E77" i="2"/>
  <c r="J55" i="2"/>
  <c r="F54" i="2"/>
  <c r="F52" i="2"/>
  <c r="E50" i="2"/>
  <c r="J21" i="2"/>
  <c r="E21" i="2"/>
  <c r="J81" i="2"/>
  <c r="J20" i="2"/>
  <c r="J18" i="2"/>
  <c r="E18" i="2"/>
  <c r="F82" i="2" s="1"/>
  <c r="J17" i="2"/>
  <c r="J12" i="2"/>
  <c r="J52" i="2" s="1"/>
  <c r="E7" i="2"/>
  <c r="E48" i="2"/>
  <c r="L50" i="1"/>
  <c r="AM50" i="1"/>
  <c r="AM49" i="1"/>
  <c r="L49" i="1"/>
  <c r="AM47" i="1"/>
  <c r="L47" i="1"/>
  <c r="L45" i="1"/>
  <c r="L44" i="1"/>
  <c r="BK281" i="2"/>
  <c r="BK269" i="2"/>
  <c r="J256" i="2"/>
  <c r="BK243" i="2"/>
  <c r="J238" i="2"/>
  <c r="J230" i="2"/>
  <c r="BK223" i="2"/>
  <c r="J217" i="2"/>
  <c r="J209" i="2"/>
  <c r="BK199" i="2"/>
  <c r="BK192" i="2"/>
  <c r="BK186" i="2"/>
  <c r="BK173" i="2"/>
  <c r="BK167" i="2"/>
  <c r="J158" i="2"/>
  <c r="BK152" i="2"/>
  <c r="J137" i="2"/>
  <c r="J125" i="2"/>
  <c r="J117" i="2"/>
  <c r="J107" i="2"/>
  <c r="J280" i="2"/>
  <c r="J272" i="2"/>
  <c r="BK268" i="2"/>
  <c r="J257" i="2"/>
  <c r="J236" i="2"/>
  <c r="BK229" i="2"/>
  <c r="BK213" i="2"/>
  <c r="J207" i="2"/>
  <c r="BK198" i="2"/>
  <c r="BK184" i="2"/>
  <c r="BK179" i="2"/>
  <c r="J174" i="2"/>
  <c r="BK158" i="2"/>
  <c r="J140" i="2"/>
  <c r="BK131" i="2"/>
  <c r="BK109" i="2"/>
  <c r="BK95" i="2"/>
  <c r="BK277" i="2"/>
  <c r="BK266" i="2"/>
  <c r="J261" i="2"/>
  <c r="BK252" i="2"/>
  <c r="BK244" i="2"/>
  <c r="J227" i="2"/>
  <c r="BK217" i="2"/>
  <c r="BK206" i="2"/>
  <c r="BK196" i="2"/>
  <c r="J191" i="2"/>
  <c r="J175" i="2"/>
  <c r="J159" i="2"/>
  <c r="J149" i="2"/>
  <c r="J123" i="2"/>
  <c r="J115" i="2"/>
  <c r="BK99" i="2"/>
  <c r="BK284" i="2"/>
  <c r="J281" i="2"/>
  <c r="J277" i="2"/>
  <c r="J266" i="2"/>
  <c r="BK258" i="2"/>
  <c r="J251" i="2"/>
  <c r="J229" i="2"/>
  <c r="J211" i="2"/>
  <c r="BK200" i="2"/>
  <c r="BK189" i="2"/>
  <c r="J177" i="2"/>
  <c r="J167" i="2"/>
  <c r="J146" i="2"/>
  <c r="J139" i="2"/>
  <c r="J127" i="2"/>
  <c r="BK107" i="2"/>
  <c r="J95" i="2"/>
  <c r="J278" i="2"/>
  <c r="J259" i="2"/>
  <c r="J248" i="2"/>
  <c r="BK241" i="2"/>
  <c r="BK234" i="2"/>
  <c r="BK227" i="2"/>
  <c r="J221" i="2"/>
  <c r="J215" i="2"/>
  <c r="BK202" i="2"/>
  <c r="BK194" i="2"/>
  <c r="BK191" i="2"/>
  <c r="J176" i="2"/>
  <c r="BK163" i="2"/>
  <c r="J156" i="2"/>
  <c r="J152" i="2"/>
  <c r="BK142" i="2"/>
  <c r="BK134" i="2"/>
  <c r="BK129" i="2"/>
  <c r="BK121" i="2"/>
  <c r="J113" i="2"/>
  <c r="J89" i="2"/>
  <c r="BK273" i="2"/>
  <c r="J269" i="2"/>
  <c r="J262" i="2"/>
  <c r="J250" i="2"/>
  <c r="J234" i="2"/>
  <c r="BK215" i="2"/>
  <c r="BK209" i="2"/>
  <c r="J201" i="2"/>
  <c r="BK182" i="2"/>
  <c r="BK178" i="2"/>
  <c r="J173" i="2"/>
  <c r="J163" i="2"/>
  <c r="J151" i="2"/>
  <c r="BK137" i="2"/>
  <c r="J129" i="2"/>
  <c r="BK101" i="2"/>
  <c r="BK89" i="2"/>
  <c r="J275" i="2"/>
  <c r="BK264" i="2"/>
  <c r="BK259" i="2"/>
  <c r="BK248" i="2"/>
  <c r="J241" i="2"/>
  <c r="J218" i="2"/>
  <c r="J210" i="2"/>
  <c r="J199" i="2"/>
  <c r="BK193" i="2"/>
  <c r="J179" i="2"/>
  <c r="BK170" i="2"/>
  <c r="BK157" i="2"/>
  <c r="J148" i="2"/>
  <c r="J122" i="2"/>
  <c r="J87" i="2"/>
  <c r="J283" i="2"/>
  <c r="BK278" i="2"/>
  <c r="BK274" i="2"/>
  <c r="BK267" i="2"/>
  <c r="BK261" i="2"/>
  <c r="J253" i="2"/>
  <c r="J239" i="2"/>
  <c r="J220" i="2"/>
  <c r="BK203" i="2"/>
  <c r="BK190" i="2"/>
  <c r="J178" i="2"/>
  <c r="BK148" i="2"/>
  <c r="BK140" i="2"/>
  <c r="BK123" i="2"/>
  <c r="J105" i="2"/>
  <c r="J274" i="2"/>
  <c r="BK265" i="2"/>
  <c r="BK253" i="2"/>
  <c r="BK246" i="2"/>
  <c r="BK236" i="2"/>
  <c r="BK228" i="2"/>
  <c r="J224" i="2"/>
  <c r="BK218" i="2"/>
  <c r="J213" i="2"/>
  <c r="J203" i="2"/>
  <c r="BK195" i="2"/>
  <c r="J190" i="2"/>
  <c r="J184" i="2"/>
  <c r="J171" i="2"/>
  <c r="BK159" i="2"/>
  <c r="BK155" i="2"/>
  <c r="BK151" i="2"/>
  <c r="J135" i="2"/>
  <c r="J130" i="2"/>
  <c r="BK122" i="2"/>
  <c r="BK115" i="2"/>
  <c r="J101" i="2"/>
  <c r="BK279" i="2"/>
  <c r="J270" i="2"/>
  <c r="J264" i="2"/>
  <c r="BK251" i="2"/>
  <c r="BK238" i="2"/>
  <c r="BK230" i="2"/>
  <c r="J223" i="2"/>
  <c r="BK211" i="2"/>
  <c r="BK204" i="2"/>
  <c r="J193" i="2"/>
  <c r="J180" i="2"/>
  <c r="BK175" i="2"/>
  <c r="BK165" i="2"/>
  <c r="J153" i="2"/>
  <c r="J144" i="2"/>
  <c r="BK130" i="2"/>
  <c r="BK103" i="2"/>
  <c r="BK93" i="2"/>
  <c r="AS54" i="1"/>
  <c r="J268" i="2"/>
  <c r="BK262" i="2"/>
  <c r="J254" i="2"/>
  <c r="J246" i="2"/>
  <c r="J240" i="2"/>
  <c r="BK224" i="2"/>
  <c r="J214" i="2"/>
  <c r="J204" i="2"/>
  <c r="J195" i="2"/>
  <c r="J189" i="2"/>
  <c r="BK176" i="2"/>
  <c r="J165" i="2"/>
  <c r="J155" i="2"/>
  <c r="BK125" i="2"/>
  <c r="BK117" i="2"/>
  <c r="BK111" i="2"/>
  <c r="J93" i="2"/>
  <c r="BK283" i="2"/>
  <c r="J279" i="2"/>
  <c r="BK272" i="2"/>
  <c r="J265" i="2"/>
  <c r="BK256" i="2"/>
  <c r="J247" i="2"/>
  <c r="BK221" i="2"/>
  <c r="J206" i="2"/>
  <c r="J196" i="2"/>
  <c r="J187" i="2"/>
  <c r="J182" i="2"/>
  <c r="J170" i="2"/>
  <c r="BK144" i="2"/>
  <c r="BK135" i="2"/>
  <c r="J121" i="2"/>
  <c r="J103" i="2"/>
  <c r="J91" i="2"/>
  <c r="J273" i="2"/>
  <c r="BK257" i="2"/>
  <c r="BK250" i="2"/>
  <c r="BK240" i="2"/>
  <c r="J232" i="2"/>
  <c r="J226" i="2"/>
  <c r="BK220" i="2"/>
  <c r="BK214" i="2"/>
  <c r="BK207" i="2"/>
  <c r="J198" i="2"/>
  <c r="BK187" i="2"/>
  <c r="BK174" i="2"/>
  <c r="BK160" i="2"/>
  <c r="BK153" i="2"/>
  <c r="BK149" i="2"/>
  <c r="BK139" i="2"/>
  <c r="J132" i="2"/>
  <c r="BK127" i="2"/>
  <c r="J119" i="2"/>
  <c r="J111" i="2"/>
  <c r="BK91" i="2"/>
  <c r="J271" i="2"/>
  <c r="J267" i="2"/>
  <c r="J252" i="2"/>
  <c r="BK239" i="2"/>
  <c r="BK232" i="2"/>
  <c r="J228" i="2"/>
  <c r="BK210" i="2"/>
  <c r="J202" i="2"/>
  <c r="J192" i="2"/>
  <c r="BK177" i="2"/>
  <c r="J169" i="2"/>
  <c r="J160" i="2"/>
  <c r="BK146" i="2"/>
  <c r="BK132" i="2"/>
  <c r="BK105" i="2"/>
  <c r="BK97" i="2"/>
  <c r="BK87" i="2"/>
  <c r="BK270" i="2"/>
  <c r="BK263" i="2"/>
  <c r="J258" i="2"/>
  <c r="BK247" i="2"/>
  <c r="J243" i="2"/>
  <c r="BK226" i="2"/>
  <c r="BK216" i="2"/>
  <c r="J200" i="2"/>
  <c r="J194" i="2"/>
  <c r="BK180" i="2"/>
  <c r="BK169" i="2"/>
  <c r="BK156" i="2"/>
  <c r="J131" i="2"/>
  <c r="BK119" i="2"/>
  <c r="BK113" i="2"/>
  <c r="J97" i="2"/>
  <c r="J284" i="2"/>
  <c r="BK280" i="2"/>
  <c r="BK275" i="2"/>
  <c r="BK271" i="2"/>
  <c r="J263" i="2"/>
  <c r="BK254" i="2"/>
  <c r="J244" i="2"/>
  <c r="J216" i="2"/>
  <c r="BK201" i="2"/>
  <c r="J186" i="2"/>
  <c r="BK171" i="2"/>
  <c r="J157" i="2"/>
  <c r="J142" i="2"/>
  <c r="J134" i="2"/>
  <c r="J109" i="2"/>
  <c r="J99" i="2"/>
  <c r="BK86" i="2" l="1"/>
  <c r="BK141" i="2"/>
  <c r="J141" i="2" s="1"/>
  <c r="J61" i="2" s="1"/>
  <c r="R242" i="2"/>
  <c r="T86" i="2"/>
  <c r="P242" i="2"/>
  <c r="R86" i="2"/>
  <c r="P141" i="2"/>
  <c r="T141" i="2"/>
  <c r="R282" i="2"/>
  <c r="P86" i="2"/>
  <c r="R141" i="2"/>
  <c r="BK162" i="2"/>
  <c r="J162" i="2"/>
  <c r="J62" i="2"/>
  <c r="P162" i="2"/>
  <c r="R162" i="2"/>
  <c r="T162" i="2"/>
  <c r="BK231" i="2"/>
  <c r="J231" i="2"/>
  <c r="J63" i="2" s="1"/>
  <c r="P231" i="2"/>
  <c r="R231" i="2"/>
  <c r="T231" i="2"/>
  <c r="BK242" i="2"/>
  <c r="J242" i="2" s="1"/>
  <c r="J64" i="2" s="1"/>
  <c r="T242" i="2"/>
  <c r="BK282" i="2"/>
  <c r="J282" i="2"/>
  <c r="J65" i="2"/>
  <c r="P282" i="2"/>
  <c r="T282" i="2"/>
  <c r="E75" i="2"/>
  <c r="J79" i="2"/>
  <c r="BE87" i="2"/>
  <c r="BE89" i="2"/>
  <c r="BE91" i="2"/>
  <c r="BE109" i="2"/>
  <c r="BE113" i="2"/>
  <c r="BE117" i="2"/>
  <c r="BE121" i="2"/>
  <c r="BE155" i="2"/>
  <c r="BE157" i="2"/>
  <c r="BE163" i="2"/>
  <c r="BE165" i="2"/>
  <c r="BE167" i="2"/>
  <c r="BE174" i="2"/>
  <c r="BE175" i="2"/>
  <c r="BE184" i="2"/>
  <c r="BE191" i="2"/>
  <c r="BE193" i="2"/>
  <c r="BE194" i="2"/>
  <c r="BE196" i="2"/>
  <c r="BE198" i="2"/>
  <c r="BE204" i="2"/>
  <c r="BE207" i="2"/>
  <c r="BE209" i="2"/>
  <c r="BE213" i="2"/>
  <c r="BE214" i="2"/>
  <c r="BE215" i="2"/>
  <c r="BE217" i="2"/>
  <c r="BE223" i="2"/>
  <c r="BE230" i="2"/>
  <c r="BE234" i="2"/>
  <c r="BE240" i="2"/>
  <c r="BE248" i="2"/>
  <c r="BE252" i="2"/>
  <c r="BE263" i="2"/>
  <c r="BE273" i="2"/>
  <c r="BE280" i="2"/>
  <c r="BE281" i="2"/>
  <c r="BE283" i="2"/>
  <c r="BE284" i="2"/>
  <c r="J54" i="2"/>
  <c r="BE93" i="2"/>
  <c r="BE101" i="2"/>
  <c r="BE105" i="2"/>
  <c r="BE127" i="2"/>
  <c r="BE129" i="2"/>
  <c r="BE131" i="2"/>
  <c r="BE132" i="2"/>
  <c r="BE137" i="2"/>
  <c r="BE144" i="2"/>
  <c r="BE146" i="2"/>
  <c r="BE149" i="2"/>
  <c r="BE153" i="2"/>
  <c r="BE158" i="2"/>
  <c r="BE159" i="2"/>
  <c r="BE171" i="2"/>
  <c r="BE173" i="2"/>
  <c r="BE178" i="2"/>
  <c r="BE180" i="2"/>
  <c r="BE187" i="2"/>
  <c r="BE190" i="2"/>
  <c r="BE192" i="2"/>
  <c r="BE199" i="2"/>
  <c r="BE202" i="2"/>
  <c r="BE210" i="2"/>
  <c r="BE211" i="2"/>
  <c r="BE218" i="2"/>
  <c r="BE221" i="2"/>
  <c r="BE224" i="2"/>
  <c r="BE227" i="2"/>
  <c r="BE228" i="2"/>
  <c r="BE232" i="2"/>
  <c r="BE236" i="2"/>
  <c r="BE250" i="2"/>
  <c r="BE251" i="2"/>
  <c r="BE253" i="2"/>
  <c r="BE256" i="2"/>
  <c r="BE261" i="2"/>
  <c r="BE267" i="2"/>
  <c r="BE268" i="2"/>
  <c r="BE269" i="2"/>
  <c r="BE271" i="2"/>
  <c r="BE274" i="2"/>
  <c r="BE278" i="2"/>
  <c r="BE279" i="2"/>
  <c r="F55" i="2"/>
  <c r="BE111" i="2"/>
  <c r="BE115" i="2"/>
  <c r="BE119" i="2"/>
  <c r="BE122" i="2"/>
  <c r="BE123" i="2"/>
  <c r="BE125" i="2"/>
  <c r="BE134" i="2"/>
  <c r="BE135" i="2"/>
  <c r="BE139" i="2"/>
  <c r="BE140" i="2"/>
  <c r="BE142" i="2"/>
  <c r="BE148" i="2"/>
  <c r="BE151" i="2"/>
  <c r="BE156" i="2"/>
  <c r="BE160" i="2"/>
  <c r="BE170" i="2"/>
  <c r="BE176" i="2"/>
  <c r="BE179" i="2"/>
  <c r="BE186" i="2"/>
  <c r="BE189" i="2"/>
  <c r="BE195" i="2"/>
  <c r="BE200" i="2"/>
  <c r="BE201" i="2"/>
  <c r="BE216" i="2"/>
  <c r="BE220" i="2"/>
  <c r="BE226" i="2"/>
  <c r="BE241" i="2"/>
  <c r="BE243" i="2"/>
  <c r="BE244" i="2"/>
  <c r="BE246" i="2"/>
  <c r="BE254" i="2"/>
  <c r="BE257" i="2"/>
  <c r="BE258" i="2"/>
  <c r="BE264" i="2"/>
  <c r="BE265" i="2"/>
  <c r="BE272" i="2"/>
  <c r="BE277" i="2"/>
  <c r="BE95" i="2"/>
  <c r="BE97" i="2"/>
  <c r="BE99" i="2"/>
  <c r="BE103" i="2"/>
  <c r="BE107" i="2"/>
  <c r="BE130" i="2"/>
  <c r="BE152" i="2"/>
  <c r="BE169" i="2"/>
  <c r="BE177" i="2"/>
  <c r="BE182" i="2"/>
  <c r="BE203" i="2"/>
  <c r="BE206" i="2"/>
  <c r="BE229" i="2"/>
  <c r="BE238" i="2"/>
  <c r="BE239" i="2"/>
  <c r="BE247" i="2"/>
  <c r="BE259" i="2"/>
  <c r="BE262" i="2"/>
  <c r="BE266" i="2"/>
  <c r="BE270" i="2"/>
  <c r="BE275" i="2"/>
  <c r="J34" i="2"/>
  <c r="AW55" i="1" s="1"/>
  <c r="F36" i="2"/>
  <c r="BC55" i="1" s="1"/>
  <c r="BC54" i="1" s="1"/>
  <c r="W32" i="1" s="1"/>
  <c r="F34" i="2"/>
  <c r="BA55" i="1" s="1"/>
  <c r="BA54" i="1" s="1"/>
  <c r="W30" i="1" s="1"/>
  <c r="F37" i="2"/>
  <c r="BD55" i="1" s="1"/>
  <c r="BD54" i="1" s="1"/>
  <c r="W33" i="1" s="1"/>
  <c r="F35" i="2"/>
  <c r="BB55" i="1" s="1"/>
  <c r="BB54" i="1" s="1"/>
  <c r="AX54" i="1" s="1"/>
  <c r="R85" i="2" l="1"/>
  <c r="T85" i="2"/>
  <c r="P85" i="2"/>
  <c r="AU55" i="1"/>
  <c r="BK85" i="2"/>
  <c r="J85" i="2" s="1"/>
  <c r="J59" i="2" s="1"/>
  <c r="J86" i="2"/>
  <c r="J60" i="2"/>
  <c r="AU54" i="1"/>
  <c r="W31" i="1"/>
  <c r="J33" i="2"/>
  <c r="AV55" i="1" s="1"/>
  <c r="AT55" i="1" s="1"/>
  <c r="AY54" i="1"/>
  <c r="F33" i="2"/>
  <c r="AZ55" i="1" s="1"/>
  <c r="AZ54" i="1" s="1"/>
  <c r="AV54" i="1" s="1"/>
  <c r="AK29" i="1" s="1"/>
  <c r="AW54" i="1"/>
  <c r="AK30" i="1" s="1"/>
  <c r="AT54" i="1" l="1"/>
  <c r="W29" i="1"/>
  <c r="J30" i="2"/>
  <c r="AG55" i="1" s="1"/>
  <c r="AN55" i="1" s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<sst xmlns="http://schemas.openxmlformats.org/spreadsheetml/2006/main" count="3083" uniqueCount="872">
  <si>
    <t>Export Komplet</t>
  </si>
  <si>
    <t>VZ</t>
  </si>
  <si>
    <t>2.0</t>
  </si>
  <si>
    <t>ZAMOK</t>
  </si>
  <si>
    <t>False</t>
  </si>
  <si>
    <t>{7b2a128d-3d5f-49d4-8915-58cd71216d7f}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</si>
  <si>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</si>
  <si>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</si>
  <si>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</si>
  <si>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</si>
  <si>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</si>
  <si>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</si>
  <si>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</si>
  <si>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</si>
  <si>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NSVS-USEK-3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</si>
  <si>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</si>
  <si>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</si>
  <si>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č.3</t>
  </si>
  <si>
    <t>KSO:</t>
  </si>
  <si>
    <t/>
  </si>
  <si>
    <t>CC-CZ:</t>
  </si>
  <si>
    <t>Místo:</t>
  </si>
  <si>
    <t>Ústí nad Labem</t>
  </si>
  <si>
    <t>Datum:</t>
  </si>
  <si>
    <t>28. 5. 2025</t>
  </si>
  <si>
    <t>Zadavatel:</t>
  </si>
  <si>
    <t>IČ:</t>
  </si>
  <si>
    <t>00081531</t>
  </si>
  <si>
    <t xml:space="preserve"> 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</si>
  <si>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</si>
  <si>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</si>
  <si>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</si>
  <si>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</si>
  <si>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</si>
  <si>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</si>
  <si>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</si>
  <si>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</si>
  <si>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</si>
  <si>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</si>
  <si>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</si>
  <si>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</si>
  <si>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</si>
  <si>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</si>
  <si>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</si>
  <si>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</si>
  <si>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</si>
  <si>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</si>
  <si>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</si>
  <si>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</si>
  <si>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</si>
  <si>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</si>
  <si>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</si>
  <si>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</si>
  <si>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</si>
  <si>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</si>
  <si>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</si>
  <si>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</si>
  <si>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</si>
  <si>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</si>
  <si>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</si>
  <si>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</si>
  <si>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</si>
  <si>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</si>
  <si>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</si>
  <si>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</si>
  <si>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</si>
  <si>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</si>
  <si>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</si>
  <si>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</si>
  <si>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</si>
  <si>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</si>
  <si>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</si>
  <si>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</si>
  <si>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</si>
  <si>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</si>
  <si>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</si>
  <si>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</si>
  <si>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</si>
  <si>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</si>
  <si>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</si>
  <si>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</si>
  <si>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USEK-3</t>
  </si>
  <si>
    <t>Rozvoj NSVS v Ústí nad Labem – optická část, úsek č.3 - připojení objektu 3, 49 a 52</t>
  </si>
  <si>
    <t>STA</t>
  </si>
  <si>
    <t>1</t>
  </si>
  <si>
    <t>{fab6aa95-8518-43b9-bd36-f769717223f6}</t>
  </si>
  <si>
    <t>2</t>
  </si>
  <si>
    <t>KRYCÍ LIST SOUPISU PRACÍ</t>
  </si>
  <si>
    <t>Objekt:</t>
  </si>
  <si>
    <t>USEK-3 - Rozvoj NSVS v Ústí nad Labem – optická část, úsek č.3 - připojení objektu 3, 49 a 52</t>
  </si>
  <si>
    <t>REKAPITULACE ČLENĚNÍ SOUPISU PRACÍ</t>
  </si>
  <si>
    <t>Kód dílu - Popis</t>
  </si>
  <si>
    <t>Cena celkem [CZK]</t>
  </si>
  <si>
    <t>-1</t>
  </si>
  <si>
    <t>D1 - zemní práce, sondy, komory</t>
  </si>
  <si>
    <t>D2 - uvolnění trubek, zafukování MT</t>
  </si>
  <si>
    <t>D3 - vnitřní trasování, napájení NN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</si>
  <si>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</si>
  <si>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</si>
  <si>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</si>
  <si>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</si>
  <si>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</si>
  <si>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</si>
  <si>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</si>
  <si>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</si>
  <si>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</si>
  <si>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</si>
  <si>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</si>
  <si>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</si>
  <si>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</si>
  <si>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</si>
  <si>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</si>
  <si>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</si>
  <si>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</si>
  <si>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</si>
  <si>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</si>
  <si>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</si>
  <si>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</si>
  <si>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</si>
  <si>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</si>
  <si>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01</t>
  </si>
  <si>
    <t>4</t>
  </si>
  <si>
    <t>Online PSC</t>
  </si>
  <si>
    <t>https://podminky.urs.cz/item/CS_URS_2025_01/460030011</t>
  </si>
  <si>
    <t>460581121</t>
  </si>
  <si>
    <t>Úprava terénu zatravnění, včetně dodání osiva a zalití vodou na rovině</t>
  </si>
  <si>
    <t>https://podminky.urs.cz/item/CS_URS_2025_01/460581121</t>
  </si>
  <si>
    <t>3</t>
  </si>
  <si>
    <t>468041111</t>
  </si>
  <si>
    <t>Řezání spár v podkladu nebo krytu betonovém, hloubky do 10 cm</t>
  </si>
  <si>
    <t>m</t>
  </si>
  <si>
    <t>https://podminky.urs.cz/item/CS_URS_2025_01/468041111</t>
  </si>
  <si>
    <t>468041122</t>
  </si>
  <si>
    <t>Řezání spár v podkladu nebo krytu živičném, tloušťky přes 5 do 10 cm</t>
  </si>
  <si>
    <t>14</t>
  </si>
  <si>
    <t>https://podminky.urs.cz/item/CS_URS_2025_01/468041122</t>
  </si>
  <si>
    <t>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</si>
  <si>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</si>
  <si>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</si>
  <si>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16</t>
  </si>
  <si>
    <t>https://podminky.urs.cz/item/CS_URS_2025_01/919732211</t>
  </si>
  <si>
    <t>6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</si>
  <si>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</si>
  <si>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</si>
  <si>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</si>
  <si>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18</t>
  </si>
  <si>
    <t>https://podminky.urs.cz/item/CS_URS_2025_01/460131113</t>
  </si>
  <si>
    <t>7</t>
  </si>
  <si>
    <t>174111101</t>
  </si>
  <si>
    <t>Zásyp sypaninou z jakékoliv horniny ručně s uložením výkopku ve vrstvách se zhutněním jam, šachet, rýh nebo kolem objektů v těchto vykopávkách</t>
  </si>
  <si>
    <t>20</t>
  </si>
  <si>
    <t>https://podminky.urs.cz/item/CS_URS_2025_01/174111101</t>
  </si>
  <si>
    <t>8</t>
  </si>
  <si>
    <t>460341111</t>
  </si>
  <si>
    <t>Vodorovné přemístění (odvoz) horniny dopravními prostředky včetně složení, bez naložení a rozprostření jakékoliv třídy, na vzdálenost do 50 m</t>
  </si>
  <si>
    <t>22</t>
  </si>
  <si>
    <t>https://podminky.urs.cz/item/CS_URS_2025_01/460341111</t>
  </si>
  <si>
    <t>9</t>
  </si>
  <si>
    <t>469972111</t>
  </si>
  <si>
    <t>Odvoz suti a vybouraných hmot odvoz suti a vybouraných hmot do 1 km</t>
  </si>
  <si>
    <t>t</t>
  </si>
  <si>
    <t>24</t>
  </si>
  <si>
    <t>https://podminky.urs.cz/item/CS_URS_2025_01/469972111</t>
  </si>
  <si>
    <t>10</t>
  </si>
  <si>
    <t>469972121</t>
  </si>
  <si>
    <t>Odvoz suti a vybouraných hmot odvoz suti a vybouraných hmot Příplatek k ceně za každý další i započatý 1 km</t>
  </si>
  <si>
    <t>26</t>
  </si>
  <si>
    <t>https://podminky.urs.cz/item/CS_URS_2025_01/469972121</t>
  </si>
  <si>
    <t>11</t>
  </si>
  <si>
    <t>469973120</t>
  </si>
  <si>
    <t>Poplatek za uložení stavebního odpadu (skládkovné) na recyklační skládce z prostého betonu zatříděného do Katalogu odpadů pod kódem 17 01 01</t>
  </si>
  <si>
    <t>28</t>
  </si>
  <si>
    <t>https://podminky.urs.cz/item/CS_URS_2025_01/469973120</t>
  </si>
  <si>
    <t>469973125</t>
  </si>
  <si>
    <t>Poplatek za uložení stavebního odpadu (skládkovné) na recyklační skládce asfaltového bez obsahu dehtu zatříděného do Katalogu odpadů pod kódem 17 03 02</t>
  </si>
  <si>
    <t>30</t>
  </si>
  <si>
    <t>https://podminky.urs.cz/item/CS_URS_2025_01/469973125</t>
  </si>
  <si>
    <t>13</t>
  </si>
  <si>
    <t>171201231</t>
  </si>
  <si>
    <t>Poplatek za uložení stavebního odpadu na recyklační skládce (skládkovné) zeminy a kamení zatříděného do Katalogu odpadů pod kódem 17 05 04</t>
  </si>
  <si>
    <t>32</t>
  </si>
  <si>
    <t>https://podminky.urs.cz/item/CS_URS_2025_01/171201231</t>
  </si>
  <si>
    <t>460061141</t>
  </si>
  <si>
    <t>Zabezpečení výkopu a objektů ocelové mobilní oplocení výšky do 1,5 m zřízení</t>
  </si>
  <si>
    <t>34</t>
  </si>
  <si>
    <t>https://podminky.urs.cz/item/CS_URS_2025_01/460061141</t>
  </si>
  <si>
    <t>15</t>
  </si>
  <si>
    <t>460061142</t>
  </si>
  <si>
    <t>Zabezpečení výkopu a objektů ocelové mobilní oplocení výšky do 1,5 m odstranění</t>
  </si>
  <si>
    <t>36</t>
  </si>
  <si>
    <t>https://podminky.urs.cz/item/CS_URS_2025_01/460061142</t>
  </si>
  <si>
    <t>460061171</t>
  </si>
  <si>
    <t>Zabezpečení výkopu a objektů výstražná páska včetně dodávky materiálu zřízení a odstranění</t>
  </si>
  <si>
    <t>38</t>
  </si>
  <si>
    <t>https://podminky.urs.cz/item/CS_URS_2025_01/460061171</t>
  </si>
  <si>
    <t>17</t>
  </si>
  <si>
    <t>460661412</t>
  </si>
  <si>
    <t>Kabelové lože z písku včetně podsypu, zhutnění a urovnání povrchu pro kabely nn zakryté plastovými deskami (materiál ve specifikaci), šířky přes 25 do 50 cm</t>
  </si>
  <si>
    <t>40</t>
  </si>
  <si>
    <t>https://podminky.urs.cz/item/CS_URS_2025_01/460661412</t>
  </si>
  <si>
    <t>M</t>
  </si>
  <si>
    <t>58981100</t>
  </si>
  <si>
    <t>recyklát směsný frakce 0/16</t>
  </si>
  <si>
    <t>42</t>
  </si>
  <si>
    <t>19</t>
  </si>
  <si>
    <t>R0101001</t>
  </si>
  <si>
    <t>Krycí deska kabelová PE 150 x 1000 x 4 mm</t>
  </si>
  <si>
    <t>44</t>
  </si>
  <si>
    <t>460671112</t>
  </si>
  <si>
    <t>Výstražné prvky pro krytí kabelů včetně vyrovnání povrchu rýhy, rozvinutí a uložení fólie, šířky přes 20 do 25 cm</t>
  </si>
  <si>
    <t>46</t>
  </si>
  <si>
    <t>https://podminky.urs.cz/item/CS_URS_2025_01/460671112</t>
  </si>
  <si>
    <t>460581131</t>
  </si>
  <si>
    <t>Úprava terénu uvedení nezpevněného terénu do původního stavu v místě dočasného uložení výkopku s vyhrabáním, srovnáním a částečným dosetím trávy</t>
  </si>
  <si>
    <t>48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</si>
  <si>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</si>
  <si>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</si>
  <si>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</si>
  <si>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50</t>
  </si>
  <si>
    <t>https://podminky.urs.cz/item/CS_URS_2025_01/181411131</t>
  </si>
  <si>
    <t>23</t>
  </si>
  <si>
    <t>00572410</t>
  </si>
  <si>
    <t>osivo směs travní parková</t>
  </si>
  <si>
    <t>kg</t>
  </si>
  <si>
    <t>52</t>
  </si>
  <si>
    <t>R0101006</t>
  </si>
  <si>
    <t>rozprostření zeminy -substrátu</t>
  </si>
  <si>
    <t>54</t>
  </si>
  <si>
    <t>25</t>
  </si>
  <si>
    <t>10371500</t>
  </si>
  <si>
    <t>substrát pro trávníky VL</t>
  </si>
  <si>
    <t>56</t>
  </si>
  <si>
    <t>210890001</t>
  </si>
  <si>
    <t>Montáž označovacích nebo trasovacích prvků pro kabely a vodiče ball markeru</t>
  </si>
  <si>
    <t>kus</t>
  </si>
  <si>
    <t>70</t>
  </si>
  <si>
    <t>https://podminky.urs.cz/item/CS_URS_2025_01/210890001</t>
  </si>
  <si>
    <t>27</t>
  </si>
  <si>
    <t>34571965</t>
  </si>
  <si>
    <t>ball marker - lokalizace podzemních sítí</t>
  </si>
  <si>
    <t>72</t>
  </si>
  <si>
    <t>460010025</t>
  </si>
  <si>
    <t>Vytyčení trasy inženýrských sítí v zastavěném prostoru</t>
  </si>
  <si>
    <t>km</t>
  </si>
  <si>
    <t>74</t>
  </si>
  <si>
    <t>https://podminky.urs.cz/item/CS_URS_2025_01/460010025</t>
  </si>
  <si>
    <t>29</t>
  </si>
  <si>
    <t>012164000</t>
  </si>
  <si>
    <t>Vytyčení a zaměření inženýrských sítí</t>
  </si>
  <si>
    <t>76</t>
  </si>
  <si>
    <t>https://podminky.urs.cz/item/CS_URS_2025_01/012164000</t>
  </si>
  <si>
    <t>R8711281</t>
  </si>
  <si>
    <t>geodetické vytýčení průběhu stávající optické trasy</t>
  </si>
  <si>
    <t>78</t>
  </si>
  <si>
    <t>31</t>
  </si>
  <si>
    <t>R8411338</t>
  </si>
  <si>
    <t>geodetické zaměření sond a KK</t>
  </si>
  <si>
    <t>80</t>
  </si>
  <si>
    <t>D2</t>
  </si>
  <si>
    <t>uvolnění trubek, zafukování MT</t>
  </si>
  <si>
    <t>R0301014</t>
  </si>
  <si>
    <t>práce ve stávající kabelové komoře / šachtě kolektoru - vyhlednání, otevření / zavření, vyčištění</t>
  </si>
  <si>
    <t>82</t>
  </si>
  <si>
    <t>https://podminky.urs.cz/item/CS_URS_2025_01/R0301014</t>
  </si>
  <si>
    <t>33</t>
  </si>
  <si>
    <t>220182035</t>
  </si>
  <si>
    <t>Zhotovení a zrušení náběhu s výstupem při zafukování optických kabelů do obsazené trubky</t>
  </si>
  <si>
    <t>84</t>
  </si>
  <si>
    <t>https://podminky.urs.cz/item/CS_URS_2025_01/220182035</t>
  </si>
  <si>
    <t>220182036</t>
  </si>
  <si>
    <t>Zafukování mikrotrubičky HDPE do trubky samostatně</t>
  </si>
  <si>
    <t>88</t>
  </si>
  <si>
    <t>https://podminky.urs.cz/item/CS_URS_2025_01/220182036</t>
  </si>
  <si>
    <t>35</t>
  </si>
  <si>
    <t>R5272407</t>
  </si>
  <si>
    <t>demontáž a montá spojky MATRIX-T 40/40/40, přepojení MT</t>
  </si>
  <si>
    <t>90</t>
  </si>
  <si>
    <t>R0301005</t>
  </si>
  <si>
    <t>montáž spojky MT vč. pojistky</t>
  </si>
  <si>
    <t>ks</t>
  </si>
  <si>
    <t>92</t>
  </si>
  <si>
    <t>https://podminky.urs.cz/item/CS_URS_2025_01/R0301005</t>
  </si>
  <si>
    <t>37</t>
  </si>
  <si>
    <t>34571885</t>
  </si>
  <si>
    <t>spojka mikrotrubiček přímá průhledná plynotěsně utěsňující utažením pro vnější průměr trubičky D 10mm</t>
  </si>
  <si>
    <t>94</t>
  </si>
  <si>
    <t>34571886</t>
  </si>
  <si>
    <t>spojka mikrotrubiček přímá průhledná plynotěsně utěsňující utažením pro vnější průměr trubičky D 12mm</t>
  </si>
  <si>
    <t>96</t>
  </si>
  <si>
    <t>39</t>
  </si>
  <si>
    <t>R0301006</t>
  </si>
  <si>
    <t>montáž koncovky MT vč. pojistky</t>
  </si>
  <si>
    <t>98</t>
  </si>
  <si>
    <t>https://podminky.urs.cz/item/CS_URS_2025_01/R0301006</t>
  </si>
  <si>
    <t>34571869</t>
  </si>
  <si>
    <t>koncovka trubičky D vodotěsně utěsňující včetně pojistky proti vytržení pro vnější průměr trubičky D 10mm</t>
  </si>
  <si>
    <t>100</t>
  </si>
  <si>
    <t>41</t>
  </si>
  <si>
    <t>34571870</t>
  </si>
  <si>
    <t>koncovka trubičky D vodotěsně utěsňující včetně pojistky proti vytržení pro vnější průměr trubičky D 12mm</t>
  </si>
  <si>
    <t>102</t>
  </si>
  <si>
    <t>R5805947</t>
  </si>
  <si>
    <t>montáž kabelové průchodky MT / mOK</t>
  </si>
  <si>
    <t>104</t>
  </si>
  <si>
    <t>43</t>
  </si>
  <si>
    <t>R2265714</t>
  </si>
  <si>
    <t>kabelová průchodka MT 10mm / mOK</t>
  </si>
  <si>
    <t>106</t>
  </si>
  <si>
    <t>R8132737</t>
  </si>
  <si>
    <t>kabelová průchodka MT 12mm / mOK</t>
  </si>
  <si>
    <t>108</t>
  </si>
  <si>
    <t>45</t>
  </si>
  <si>
    <t>R0301011</t>
  </si>
  <si>
    <t>kalibrace a tlaková zkouška nové MT</t>
  </si>
  <si>
    <t>110</t>
  </si>
  <si>
    <t>https://podminky.urs.cz/item/CS_URS_2025_01/R0301011</t>
  </si>
  <si>
    <t>D3</t>
  </si>
  <si>
    <t>vnitřní trasování, napájení NN</t>
  </si>
  <si>
    <t>220261661</t>
  </si>
  <si>
    <t>Značení trasy vedení</t>
  </si>
  <si>
    <t>112</t>
  </si>
  <si>
    <t>https://podminky.urs.cz/item/CS_URS_2025_01/220261661</t>
  </si>
  <si>
    <t>47</t>
  </si>
  <si>
    <t>468091322</t>
  </si>
  <si>
    <t>Vysekání kapes a výklenků v cihel zdivu pro elektroinstalační zařízení pl do 0,1 m2 a hl přes 15 do 30 cm</t>
  </si>
  <si>
    <t>114</t>
  </si>
  <si>
    <t>https://podminky.urs.cz/item/CS_URS_2025_01/468091322</t>
  </si>
  <si>
    <t>468091332</t>
  </si>
  <si>
    <t>Vysekání kapes a výklenků v cihel zdivu pro elektroinstalační zařízení pl přes 0,10 do 0,16 m2 a hl přes 15 do 30 cm</t>
  </si>
  <si>
    <t>116</t>
  </si>
  <si>
    <t>https://podminky.urs.cz/item/CS_URS_2025_01/468091332</t>
  </si>
  <si>
    <t>49</t>
  </si>
  <si>
    <t>R5021849</t>
  </si>
  <si>
    <t>krabice rozvodná 233x175x78mm s víkem (ref. KT250)</t>
  </si>
  <si>
    <t>120</t>
  </si>
  <si>
    <t>58541250</t>
  </si>
  <si>
    <t>sádra bílá</t>
  </si>
  <si>
    <t>122</t>
  </si>
  <si>
    <t>51</t>
  </si>
  <si>
    <t>622316121</t>
  </si>
  <si>
    <t>Sanační vápenná jednovrstvá omítka vnějších stěn nanášená ručně</t>
  </si>
  <si>
    <t>124</t>
  </si>
  <si>
    <t>https://podminky.urs.cz/item/CS_URS_2025_01/622316121</t>
  </si>
  <si>
    <t>WBR.SAZ85125</t>
  </si>
  <si>
    <t>webersan restauro - vápenná sanační omítka</t>
  </si>
  <si>
    <t>126</t>
  </si>
  <si>
    <t>53</t>
  </si>
  <si>
    <t>R4467636</t>
  </si>
  <si>
    <t>výmalba stěny - oprava poškozených ploch</t>
  </si>
  <si>
    <t>128</t>
  </si>
  <si>
    <t>R202602130930</t>
  </si>
  <si>
    <t>Vápenná malířská barva vnitřní bílá</t>
  </si>
  <si>
    <t>litr</t>
  </si>
  <si>
    <t>-1890550180</t>
  </si>
  <si>
    <t>55</t>
  </si>
  <si>
    <t>R8818178</t>
  </si>
  <si>
    <t>prostup cihlovou zdí tl do 30cm</t>
  </si>
  <si>
    <t>132</t>
  </si>
  <si>
    <t>R5199114</t>
  </si>
  <si>
    <t>prostup cihlovou zdí tl nad 30cm</t>
  </si>
  <si>
    <t>134</t>
  </si>
  <si>
    <t>57</t>
  </si>
  <si>
    <t>R2316544</t>
  </si>
  <si>
    <t>prostup kamennou zdí tl nad 30cm</t>
  </si>
  <si>
    <t>138</t>
  </si>
  <si>
    <t>58</t>
  </si>
  <si>
    <t>R5812733</t>
  </si>
  <si>
    <t>prostup stropem</t>
  </si>
  <si>
    <t>140</t>
  </si>
  <si>
    <t>59</t>
  </si>
  <si>
    <t>741920322</t>
  </si>
  <si>
    <t>Ucpávka prostupu kabelového svazku tmelem otvor D 120 mm zaplnění prostupu kabely z 30% stěnou tl 100 mm požární odolnost EI 90</t>
  </si>
  <si>
    <t>142</t>
  </si>
  <si>
    <t>https://podminky.urs.cz/item/CS_URS_2025_01/741920322</t>
  </si>
  <si>
    <t>60</t>
  </si>
  <si>
    <t>741920362</t>
  </si>
  <si>
    <t>Ucpávka prostupu kabelového svazku pěnou otvorem D 120 mm zaplnění prostupu kabely z 10% stěnou tl 150 mm požární odolnost EI 60</t>
  </si>
  <si>
    <t>144</t>
  </si>
  <si>
    <t>https://podminky.urs.cz/item/CS_URS_2025_01/741920362</t>
  </si>
  <si>
    <t>61</t>
  </si>
  <si>
    <t>741920442</t>
  </si>
  <si>
    <t>Ucpávka prostupu kabelového svazku tmelem otvor D 120 mm zaplnění prostupu kabely z 10% stropem tl 150 mm požární odolnost EI 90</t>
  </si>
  <si>
    <t>146</t>
  </si>
  <si>
    <t>https://podminky.urs.cz/item/CS_URS_2025_01/741920442</t>
  </si>
  <si>
    <t>62</t>
  </si>
  <si>
    <t>59081010</t>
  </si>
  <si>
    <t>tmel požárně ochranný protipožární zpěňující</t>
  </si>
  <si>
    <t>148</t>
  </si>
  <si>
    <t>63</t>
  </si>
  <si>
    <t>763111911</t>
  </si>
  <si>
    <t>Zhotovení otvoru vel. do 0,1 m2 v SDK příčce tl do 100 mm s vyztužením profily</t>
  </si>
  <si>
    <t>150</t>
  </si>
  <si>
    <t>https://podminky.urs.cz/item/CS_URS_2025_01/763111911</t>
  </si>
  <si>
    <t>64</t>
  </si>
  <si>
    <t>R4212446</t>
  </si>
  <si>
    <t>demontáž a montáž kazetového podhledu</t>
  </si>
  <si>
    <t>152</t>
  </si>
  <si>
    <t>65</t>
  </si>
  <si>
    <t>R5268417</t>
  </si>
  <si>
    <t>montáž lišty 80x40</t>
  </si>
  <si>
    <t>154</t>
  </si>
  <si>
    <t>66</t>
  </si>
  <si>
    <t>34573016</t>
  </si>
  <si>
    <t>kanál elektroinstalační bezhalogenový 80x40mm</t>
  </si>
  <si>
    <t>156</t>
  </si>
  <si>
    <t>67</t>
  </si>
  <si>
    <t>R5768687</t>
  </si>
  <si>
    <t>Montáž ochranné trubky HFXP pro optický kabel na zeď</t>
  </si>
  <si>
    <t>160</t>
  </si>
  <si>
    <t>68</t>
  </si>
  <si>
    <t>R1890143</t>
  </si>
  <si>
    <t>ochranná trubka HFXP 50</t>
  </si>
  <si>
    <t>162</t>
  </si>
  <si>
    <t>69</t>
  </si>
  <si>
    <t>R1503469</t>
  </si>
  <si>
    <t>instalace mikrotrubičky 10/8 HFFR do trubky / lišty / žlabu</t>
  </si>
  <si>
    <t>164</t>
  </si>
  <si>
    <t>R9436366</t>
  </si>
  <si>
    <t>mikrotrubička 10/8 HFFR</t>
  </si>
  <si>
    <t>166</t>
  </si>
  <si>
    <t>71</t>
  </si>
  <si>
    <t>168</t>
  </si>
  <si>
    <t>170</t>
  </si>
  <si>
    <t>73</t>
  </si>
  <si>
    <t>34571902</t>
  </si>
  <si>
    <t>spojka mikrotrubiček přímá redukční průhledná celoplastová vodotěsná D 12/10mm</t>
  </si>
  <si>
    <t>172</t>
  </si>
  <si>
    <t>R8239005</t>
  </si>
  <si>
    <t>instalace NN kabelu 3x2,5 do trubky / lišty / žlabu</t>
  </si>
  <si>
    <t>174</t>
  </si>
  <si>
    <t>75</t>
  </si>
  <si>
    <t>PKB.722810</t>
  </si>
  <si>
    <t>PRAFlaSafe X-J 3x2,5 RE</t>
  </si>
  <si>
    <t>176</t>
  </si>
  <si>
    <t>R8258941</t>
  </si>
  <si>
    <t>instalace zemnícího drátu do trubky / lišty / žlabu</t>
  </si>
  <si>
    <t>178</t>
  </si>
  <si>
    <t>77</t>
  </si>
  <si>
    <t>PKB.607607</t>
  </si>
  <si>
    <t>H07V-U 6 ZZ</t>
  </si>
  <si>
    <t>180</t>
  </si>
  <si>
    <t>220870212</t>
  </si>
  <si>
    <t>Montáž konstrukce rezervy optického kabelu</t>
  </si>
  <si>
    <t>182</t>
  </si>
  <si>
    <t>https://podminky.urs.cz/item/CS_URS_2025_01/220870212</t>
  </si>
  <si>
    <t>79</t>
  </si>
  <si>
    <t>R9840077</t>
  </si>
  <si>
    <t>kříž rezerv OK na stěnu, pr.50cm s krytem</t>
  </si>
  <si>
    <t>184</t>
  </si>
  <si>
    <t>220182420</t>
  </si>
  <si>
    <t>Montáž skříně 19" optického rozvaděče</t>
  </si>
  <si>
    <t>186</t>
  </si>
  <si>
    <t>https://podminky.urs.cz/item/CS_URS_2025_01/220182420</t>
  </si>
  <si>
    <t>81</t>
  </si>
  <si>
    <t>35712010</t>
  </si>
  <si>
    <t>rozvaděč nástěnný jednodílný 19" celoskleněné dveře 15U/500mm</t>
  </si>
  <si>
    <t>188</t>
  </si>
  <si>
    <t>35712063</t>
  </si>
  <si>
    <t>rozvaděč stojanový 19" celoskleněné dveře 42U/800x1000mm</t>
  </si>
  <si>
    <t>190</t>
  </si>
  <si>
    <t>83</t>
  </si>
  <si>
    <t>742330023</t>
  </si>
  <si>
    <t>Montáž vyvazovacího panelu 1U</t>
  </si>
  <si>
    <t>192</t>
  </si>
  <si>
    <t>https://podminky.urs.cz/item/CS_URS_2025_01/742330023</t>
  </si>
  <si>
    <t>37451145</t>
  </si>
  <si>
    <t>panel vyvazovací 5x plastové oko s průchody 1U 19"</t>
  </si>
  <si>
    <t>194</t>
  </si>
  <si>
    <t>85</t>
  </si>
  <si>
    <t>R9732633</t>
  </si>
  <si>
    <t>montáž ventilační jednotky do DR</t>
  </si>
  <si>
    <t>196</t>
  </si>
  <si>
    <t>86</t>
  </si>
  <si>
    <t>42914005</t>
  </si>
  <si>
    <t>jednotka ventilační do nástěnného rozvaděče s termostatem 2 ventilátory</t>
  </si>
  <si>
    <t>198</t>
  </si>
  <si>
    <t>87</t>
  </si>
  <si>
    <t>R9772955</t>
  </si>
  <si>
    <t>instalace 19" napájecího panelu do rozvaděče</t>
  </si>
  <si>
    <t>200</t>
  </si>
  <si>
    <t>35712107</t>
  </si>
  <si>
    <t>panel rozvodný 19" 1U 8x zásuvka dle ČSN max 16A bleskojistka kabel 3x1,5mm 2m</t>
  </si>
  <si>
    <t>202</t>
  </si>
  <si>
    <t>89</t>
  </si>
  <si>
    <t>741313001</t>
  </si>
  <si>
    <t>Montáž zásuvka (polo)zapuštěná bezšroubové připojení 2P+PE se zapojením vodičů</t>
  </si>
  <si>
    <t>204</t>
  </si>
  <si>
    <t>https://podminky.urs.cz/item/CS_URS_2025_01/741313001</t>
  </si>
  <si>
    <t>35811475</t>
  </si>
  <si>
    <t>zásuvka nástěnná 16A - 3pól, řazení 2P+PE IP44, šroubové svorky</t>
  </si>
  <si>
    <t>206</t>
  </si>
  <si>
    <t>91</t>
  </si>
  <si>
    <t>741410003</t>
  </si>
  <si>
    <t>Montáž drátu nebo lana uzemňovacího průměru do 10 mm na povrchu</t>
  </si>
  <si>
    <t>208</t>
  </si>
  <si>
    <t>https://podminky.urs.cz/item/CS_URS_2025_01/741410003</t>
  </si>
  <si>
    <t>R5764234</t>
  </si>
  <si>
    <t>práce ve stávajícím el. rozvaděči pro nový vývod do DR</t>
  </si>
  <si>
    <t>210</t>
  </si>
  <si>
    <t>93</t>
  </si>
  <si>
    <t>210120511</t>
  </si>
  <si>
    <t>Montáž jističů do 100 A se zapojením vodičů</t>
  </si>
  <si>
    <t>212</t>
  </si>
  <si>
    <t>https://podminky.urs.cz/item/CS_URS_2025_01/210120511</t>
  </si>
  <si>
    <t>35822122</t>
  </si>
  <si>
    <t>jistič 1-pólový 16 A vypínací charakteristika B vypínací schopnost 6 kA</t>
  </si>
  <si>
    <t>214</t>
  </si>
  <si>
    <t>95</t>
  </si>
  <si>
    <t>R1708204</t>
  </si>
  <si>
    <t>Retrofit pro instalaci jističe</t>
  </si>
  <si>
    <t>216</t>
  </si>
  <si>
    <t>R3047059</t>
  </si>
  <si>
    <t>výchozí revize napájení vč. uzemnění</t>
  </si>
  <si>
    <t>218</t>
  </si>
  <si>
    <t>97</t>
  </si>
  <si>
    <t>R7067614</t>
  </si>
  <si>
    <t>přepojení stávajících rozvodů datové sítě (PC + WiFi) do nového rozvaděče</t>
  </si>
  <si>
    <t>220</t>
  </si>
  <si>
    <t>R0301015</t>
  </si>
  <si>
    <t>drobný čistící a montážní materiál</t>
  </si>
  <si>
    <t>Kč</t>
  </si>
  <si>
    <t>222</t>
  </si>
  <si>
    <t>D4</t>
  </si>
  <si>
    <t>zafukování mOK</t>
  </si>
  <si>
    <t>99</t>
  </si>
  <si>
    <t>220182034</t>
  </si>
  <si>
    <t>Zafukování optického kabelu do trubky nebo mikrotrubičky HDPE</t>
  </si>
  <si>
    <t>224</t>
  </si>
  <si>
    <t>https://podminky.urs.cz/item/CS_URS_2025_01/220182034</t>
  </si>
  <si>
    <t>220182032</t>
  </si>
  <si>
    <t>Zatažení optického kabelu do ochranné HDPE trubky - smyčkování kabelu 100 m dlouhého</t>
  </si>
  <si>
    <t>226</t>
  </si>
  <si>
    <t>https://podminky.urs.cz/item/CS_URS_2025_01/220182032</t>
  </si>
  <si>
    <t>101</t>
  </si>
  <si>
    <t>210051121</t>
  </si>
  <si>
    <t>Odvinutí a připevnění kabelové rezervy do držáku pro SDOK délky 30 m</t>
  </si>
  <si>
    <t>228</t>
  </si>
  <si>
    <t>https://podminky.urs.cz/item/CS_URS_2025_01/210051121</t>
  </si>
  <si>
    <t>34123075</t>
  </si>
  <si>
    <t>kabel datový optický OS zafukovací CLT MICRO 24 vláken 9/125µm plášť LFP</t>
  </si>
  <si>
    <t>230</t>
  </si>
  <si>
    <t>103</t>
  </si>
  <si>
    <t>R3409643</t>
  </si>
  <si>
    <t>micro OK 96vl. Do MT 8mm SM 9/125</t>
  </si>
  <si>
    <t>232</t>
  </si>
  <si>
    <t>R8128768</t>
  </si>
  <si>
    <t>micro OK 192vl. Do MT 8mm SM 9/126</t>
  </si>
  <si>
    <t>234</t>
  </si>
  <si>
    <t>105</t>
  </si>
  <si>
    <t>34571945</t>
  </si>
  <si>
    <t>lubrikant pro zafukování kabelů do mikrotrubiček koncentrovaný</t>
  </si>
  <si>
    <t>236</t>
  </si>
  <si>
    <t>D5</t>
  </si>
  <si>
    <t>ukončení vláken</t>
  </si>
  <si>
    <t>R8988174</t>
  </si>
  <si>
    <t>práce ve stávajícím DR</t>
  </si>
  <si>
    <t>238</t>
  </si>
  <si>
    <t>107</t>
  </si>
  <si>
    <t>220182421</t>
  </si>
  <si>
    <t>Montáž vany do 19" optického rozvaděče</t>
  </si>
  <si>
    <t>240</t>
  </si>
  <si>
    <t>https://podminky.urs.cz/item/CS_URS_2025_01/220182421</t>
  </si>
  <si>
    <t>35759000</t>
  </si>
  <si>
    <t>vana optická neosazená výsuvná 1U 1xkazeta pro 24 svárů 24xSC simplex</t>
  </si>
  <si>
    <t>242</t>
  </si>
  <si>
    <t>109</t>
  </si>
  <si>
    <t>R2706462</t>
  </si>
  <si>
    <t>vana optická neosazená 19" 2U pro 96xSC, vč. čela a kazet, ref. RAY-OFSM</t>
  </si>
  <si>
    <t>244</t>
  </si>
  <si>
    <t>246</t>
  </si>
  <si>
    <t>111</t>
  </si>
  <si>
    <t>R9126269</t>
  </si>
  <si>
    <t>19" box rezerv 1U</t>
  </si>
  <si>
    <t>248</t>
  </si>
  <si>
    <t>R8433142</t>
  </si>
  <si>
    <t>montáž optický adaptor</t>
  </si>
  <si>
    <t>250</t>
  </si>
  <si>
    <t>113</t>
  </si>
  <si>
    <t>37459075</t>
  </si>
  <si>
    <t>adaptér optický E2000(APC) OS zelený simplex</t>
  </si>
  <si>
    <t>252</t>
  </si>
  <si>
    <t>34343000</t>
  </si>
  <si>
    <t>ochrana teplem smrštitelná optického svaru 2,5x45mm</t>
  </si>
  <si>
    <t>254</t>
  </si>
  <si>
    <t>115</t>
  </si>
  <si>
    <t>220182321</t>
  </si>
  <si>
    <t>Ukončení optického kabelu pigtailem</t>
  </si>
  <si>
    <t>vlákno</t>
  </si>
  <si>
    <t>256</t>
  </si>
  <si>
    <t>https://podminky.urs.cz/item/CS_URS_2025_01/220182321</t>
  </si>
  <si>
    <t>37459125</t>
  </si>
  <si>
    <t>pigtail optický E2000(APC) OS 9/125 délka 1m</t>
  </si>
  <si>
    <t>258</t>
  </si>
  <si>
    <t>117</t>
  </si>
  <si>
    <t>R9302911</t>
  </si>
  <si>
    <t>Instalace optického patchcordu 2m</t>
  </si>
  <si>
    <t>260</t>
  </si>
  <si>
    <t>118</t>
  </si>
  <si>
    <t>R3217998</t>
  </si>
  <si>
    <t>patchcord optický duplex délka 2m E2000(APC) / E2000(APC)</t>
  </si>
  <si>
    <t>262</t>
  </si>
  <si>
    <t>119</t>
  </si>
  <si>
    <t>742330003</t>
  </si>
  <si>
    <t>Montáž rozvaděče optického nástěnného</t>
  </si>
  <si>
    <t>264</t>
  </si>
  <si>
    <t>https://podminky.urs.cz/item/CS_URS_2025_01/742330003</t>
  </si>
  <si>
    <t>R7049550</t>
  </si>
  <si>
    <t>nástěnný optický box spojovací BUDI-M-SP-A</t>
  </si>
  <si>
    <t>266</t>
  </si>
  <si>
    <t>121</t>
  </si>
  <si>
    <t>R6193355</t>
  </si>
  <si>
    <t>sada těsnění oválného vstupu do OS typu FIST-GCO2-BC16-NN</t>
  </si>
  <si>
    <t>268</t>
  </si>
  <si>
    <t>R6108630</t>
  </si>
  <si>
    <t>práce ve stávající OS, demontáž, montáž, doplnění kazet</t>
  </si>
  <si>
    <t>270</t>
  </si>
  <si>
    <t>123</t>
  </si>
  <si>
    <t>R7686206</t>
  </si>
  <si>
    <t>modul kazet FIST-SOSA2-4SE-S do OS typu FIST-GCO2-BC16-NN</t>
  </si>
  <si>
    <t>272</t>
  </si>
  <si>
    <t>274</t>
  </si>
  <si>
    <t>125</t>
  </si>
  <si>
    <t>R9261273</t>
  </si>
  <si>
    <t>kompletace a montáž optické spojky velké - s kapacitou do 288vl</t>
  </si>
  <si>
    <t>280</t>
  </si>
  <si>
    <t>34571928</t>
  </si>
  <si>
    <t>spojka optická kabelová zemní odklopná pro max 244 svarů s ventilkem kabelové průchodky 8x D 6-20mm</t>
  </si>
  <si>
    <t>282</t>
  </si>
  <si>
    <t>127</t>
  </si>
  <si>
    <t>34571929</t>
  </si>
  <si>
    <t>spojka optická kabelová zemní odklopná s ventilkem pro max 288 svarů kabelové průchodky 8x D 6-20mm</t>
  </si>
  <si>
    <t>284</t>
  </si>
  <si>
    <t>R2839630</t>
  </si>
  <si>
    <t>gelová průchodka kabelového portu TENIO</t>
  </si>
  <si>
    <t>286</t>
  </si>
  <si>
    <t>129</t>
  </si>
  <si>
    <t>R8443915</t>
  </si>
  <si>
    <t>držák spojky k upevnění na stěnu TENIO-OBRA</t>
  </si>
  <si>
    <t>288</t>
  </si>
  <si>
    <t>130</t>
  </si>
  <si>
    <t>R4175573</t>
  </si>
  <si>
    <t>příprava OK pro ukončení, bez svárů vláken</t>
  </si>
  <si>
    <t>290</t>
  </si>
  <si>
    <t>131</t>
  </si>
  <si>
    <t>R5978690</t>
  </si>
  <si>
    <t>příprava OK pro ukončení -průběžný kabel bez přerušení, bez svárů vláken</t>
  </si>
  <si>
    <t>292</t>
  </si>
  <si>
    <t>R1842783</t>
  </si>
  <si>
    <t>příprava OK pro ukončení - rozdělení do 2 DR/ODF, bez svárů vláken</t>
  </si>
  <si>
    <t>294</t>
  </si>
  <si>
    <t>133</t>
  </si>
  <si>
    <t>R9994380</t>
  </si>
  <si>
    <t>kabelový splitter pro rozdělení mOK na trubičky</t>
  </si>
  <si>
    <t>296</t>
  </si>
  <si>
    <t>742124014</t>
  </si>
  <si>
    <t>Provedení svaru optického vlákna</t>
  </si>
  <si>
    <t>298</t>
  </si>
  <si>
    <t>https://podminky.urs.cz/item/CS_URS_2025_01/742124014</t>
  </si>
  <si>
    <t>135</t>
  </si>
  <si>
    <t>300</t>
  </si>
  <si>
    <t>136</t>
  </si>
  <si>
    <t>R7393925</t>
  </si>
  <si>
    <t>komplexní měření optického vlákna (PM+OTDR) na dvou vln. délkách</t>
  </si>
  <si>
    <t>302</t>
  </si>
  <si>
    <t>137</t>
  </si>
  <si>
    <t>R2479011</t>
  </si>
  <si>
    <t>kontrolní měření jednostranně ukončeného vlákna</t>
  </si>
  <si>
    <t>304</t>
  </si>
  <si>
    <t>R2838787</t>
  </si>
  <si>
    <t>vyhodnocení měřících protokolů</t>
  </si>
  <si>
    <t>306</t>
  </si>
  <si>
    <t>139</t>
  </si>
  <si>
    <t>308</t>
  </si>
  <si>
    <t>VRN</t>
  </si>
  <si>
    <t>Vedlejší rozpočtové náklady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</si>
  <si>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</si>
  <si>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</si>
  <si>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</si>
  <si>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</si>
  <si>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-847358544</t>
  </si>
  <si>
    <t>141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</si>
  <si>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</si>
  <si>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</si>
  <si>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178229117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</si>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</sst>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167" fontId="17" fillId="0" borderId="23" xfId="0" applyNumberFormat="1" applyFont="1" applyBorder="1" applyAlignment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1" fillId="0" borderId="23" xfId="0" applyFont="1" applyBorder="1" applyAlignment="1">
      <alignment horizontal="center" vertical="center"/>
    </xf>
    <xf numFmtId="49" fontId="31" fillId="0" borderId="23" xfId="0" applyNumberFormat="1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center" vertical="center" wrapText="1"/>
    </xf>
    <xf numFmtId="167" fontId="31" fillId="0" borderId="23" xfId="0" applyNumberFormat="1" applyFont="1" applyBorder="1" applyAlignment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vertical="top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wrapText="1"/>
    </xf>
    <xf numFmtId="0" fontId="34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35" fillId="0" borderId="29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71201231" TargetMode="External"/><Relationship Id="rId18" Type="http://schemas.openxmlformats.org/officeDocument/2006/relationships/hyperlink" Target="https://podminky.urs.cz/item/CS_URS_2025_01/460671112" TargetMode="External"/><Relationship Id="rId26" Type="http://schemas.openxmlformats.org/officeDocument/2006/relationships/hyperlink" Target="https://podminky.urs.cz/item/CS_URS_2025_01/220182036" TargetMode="External"/><Relationship Id="rId39" Type="http://schemas.openxmlformats.org/officeDocument/2006/relationships/hyperlink" Target="https://podminky.urs.cz/item/CS_URS_2025_01/220870212" TargetMode="External"/><Relationship Id="rId21" Type="http://schemas.openxmlformats.org/officeDocument/2006/relationships/hyperlink" Target="https://podminky.urs.cz/item/CS_URS_2025_01/210890001" TargetMode="External"/><Relationship Id="rId34" Type="http://schemas.openxmlformats.org/officeDocument/2006/relationships/hyperlink" Target="https://podminky.urs.cz/item/CS_URS_2025_01/741920322" TargetMode="External"/><Relationship Id="rId42" Type="http://schemas.openxmlformats.org/officeDocument/2006/relationships/hyperlink" Target="https://podminky.urs.cz/item/CS_URS_2025_01/741313001" TargetMode="External"/><Relationship Id="rId47" Type="http://schemas.openxmlformats.org/officeDocument/2006/relationships/hyperlink" Target="https://podminky.urs.cz/item/CS_URS_2025_01/210051121" TargetMode="External"/><Relationship Id="rId50" Type="http://schemas.openxmlformats.org/officeDocument/2006/relationships/hyperlink" Target="https://podminky.urs.cz/item/CS_URS_2025_01/220182321" TargetMode="External"/><Relationship Id="rId7" Type="http://schemas.openxmlformats.org/officeDocument/2006/relationships/hyperlink" Target="https://podminky.urs.cz/item/CS_URS_2025_01/174111101" TargetMode="External"/><Relationship Id="rId2" Type="http://schemas.openxmlformats.org/officeDocument/2006/relationships/hyperlink" Target="https://podminky.urs.cz/item/CS_URS_2025_01/460581121" TargetMode="External"/><Relationship Id="rId16" Type="http://schemas.openxmlformats.org/officeDocument/2006/relationships/hyperlink" Target="https://podminky.urs.cz/item/CS_URS_2025_01/460061171" TargetMode="External"/><Relationship Id="rId29" Type="http://schemas.openxmlformats.org/officeDocument/2006/relationships/hyperlink" Target="https://podminky.urs.cz/item/CS_URS_2025_01/R0301011" TargetMode="External"/><Relationship Id="rId11" Type="http://schemas.openxmlformats.org/officeDocument/2006/relationships/hyperlink" Target="https://podminky.urs.cz/item/CS_URS_2025_01/469973120" TargetMode="External"/><Relationship Id="rId24" Type="http://schemas.openxmlformats.org/officeDocument/2006/relationships/hyperlink" Target="https://podminky.urs.cz/item/CS_URS_2025_01/R0301014" TargetMode="External"/><Relationship Id="rId32" Type="http://schemas.openxmlformats.org/officeDocument/2006/relationships/hyperlink" Target="https://podminky.urs.cz/item/CS_URS_2025_01/468091332" TargetMode="External"/><Relationship Id="rId37" Type="http://schemas.openxmlformats.org/officeDocument/2006/relationships/hyperlink" Target="https://podminky.urs.cz/item/CS_URS_2025_01/763111911" TargetMode="External"/><Relationship Id="rId40" Type="http://schemas.openxmlformats.org/officeDocument/2006/relationships/hyperlink" Target="https://podminky.urs.cz/item/CS_URS_2025_01/220182420" TargetMode="External"/><Relationship Id="rId45" Type="http://schemas.openxmlformats.org/officeDocument/2006/relationships/hyperlink" Target="https://podminky.urs.cz/item/CS_URS_2025_01/220182034" TargetMode="External"/><Relationship Id="rId53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919732211" TargetMode="External"/><Relationship Id="rId10" Type="http://schemas.openxmlformats.org/officeDocument/2006/relationships/hyperlink" Target="https://podminky.urs.cz/item/CS_URS_2025_01/469972121" TargetMode="External"/><Relationship Id="rId19" Type="http://schemas.openxmlformats.org/officeDocument/2006/relationships/hyperlink" Target="https://podminky.urs.cz/item/CS_URS_2025_01/460581131" TargetMode="External"/><Relationship Id="rId31" Type="http://schemas.openxmlformats.org/officeDocument/2006/relationships/hyperlink" Target="https://podminky.urs.cz/item/CS_URS_2025_01/468091322" TargetMode="External"/><Relationship Id="rId44" Type="http://schemas.openxmlformats.org/officeDocument/2006/relationships/hyperlink" Target="https://podminky.urs.cz/item/CS_URS_2025_01/210120511" TargetMode="External"/><Relationship Id="rId52" Type="http://schemas.openxmlformats.org/officeDocument/2006/relationships/hyperlink" Target="https://podminky.urs.cz/item/CS_URS_2025_01/742124014" TargetMode="External"/><Relationship Id="rId4" Type="http://schemas.openxmlformats.org/officeDocument/2006/relationships/hyperlink" Target="https://podminky.urs.cz/item/CS_URS_2025_01/468041122" TargetMode="External"/><Relationship Id="rId9" Type="http://schemas.openxmlformats.org/officeDocument/2006/relationships/hyperlink" Target="https://podminky.urs.cz/item/CS_URS_2025_01/469972111" TargetMode="External"/><Relationship Id="rId14" Type="http://schemas.openxmlformats.org/officeDocument/2006/relationships/hyperlink" Target="https://podminky.urs.cz/item/CS_URS_2025_01/460061141" TargetMode="External"/><Relationship Id="rId22" Type="http://schemas.openxmlformats.org/officeDocument/2006/relationships/hyperlink" Target="https://podminky.urs.cz/item/CS_URS_2025_01/460010025" TargetMode="External"/><Relationship Id="rId27" Type="http://schemas.openxmlformats.org/officeDocument/2006/relationships/hyperlink" Target="https://podminky.urs.cz/item/CS_URS_2025_01/R0301005" TargetMode="External"/><Relationship Id="rId30" Type="http://schemas.openxmlformats.org/officeDocument/2006/relationships/hyperlink" Target="https://podminky.urs.cz/item/CS_URS_2025_01/220261661" TargetMode="External"/><Relationship Id="rId35" Type="http://schemas.openxmlformats.org/officeDocument/2006/relationships/hyperlink" Target="https://podminky.urs.cz/item/CS_URS_2025_01/741920362" TargetMode="External"/><Relationship Id="rId43" Type="http://schemas.openxmlformats.org/officeDocument/2006/relationships/hyperlink" Target="https://podminky.urs.cz/item/CS_URS_2025_01/741410003" TargetMode="External"/><Relationship Id="rId48" Type="http://schemas.openxmlformats.org/officeDocument/2006/relationships/hyperlink" Target="https://podminky.urs.cz/item/CS_URS_2025_01/220182421" TargetMode="External"/><Relationship Id="rId8" Type="http://schemas.openxmlformats.org/officeDocument/2006/relationships/hyperlink" Target="https://podminky.urs.cz/item/CS_URS_2025_01/460341111" TargetMode="External"/><Relationship Id="rId51" Type="http://schemas.openxmlformats.org/officeDocument/2006/relationships/hyperlink" Target="https://podminky.urs.cz/item/CS_URS_2025_01/742330003" TargetMode="External"/><Relationship Id="rId3" Type="http://schemas.openxmlformats.org/officeDocument/2006/relationships/hyperlink" Target="https://podminky.urs.cz/item/CS_URS_2025_01/468041111" TargetMode="External"/><Relationship Id="rId12" Type="http://schemas.openxmlformats.org/officeDocument/2006/relationships/hyperlink" Target="https://podminky.urs.cz/item/CS_URS_2025_01/469973125" TargetMode="External"/><Relationship Id="rId17" Type="http://schemas.openxmlformats.org/officeDocument/2006/relationships/hyperlink" Target="https://podminky.urs.cz/item/CS_URS_2025_01/460661412" TargetMode="External"/><Relationship Id="rId25" Type="http://schemas.openxmlformats.org/officeDocument/2006/relationships/hyperlink" Target="https://podminky.urs.cz/item/CS_URS_2025_01/220182035" TargetMode="External"/><Relationship Id="rId33" Type="http://schemas.openxmlformats.org/officeDocument/2006/relationships/hyperlink" Target="https://podminky.urs.cz/item/CS_URS_2025_01/622316121" TargetMode="External"/><Relationship Id="rId38" Type="http://schemas.openxmlformats.org/officeDocument/2006/relationships/hyperlink" Target="https://podminky.urs.cz/item/CS_URS_2025_01/R0301005" TargetMode="External"/><Relationship Id="rId46" Type="http://schemas.openxmlformats.org/officeDocument/2006/relationships/hyperlink" Target="https://podminky.urs.cz/item/CS_URS_2025_01/220182032" TargetMode="External"/><Relationship Id="rId20" Type="http://schemas.openxmlformats.org/officeDocument/2006/relationships/hyperlink" Target="https://podminky.urs.cz/item/CS_URS_2025_01/181411131" TargetMode="External"/><Relationship Id="rId41" Type="http://schemas.openxmlformats.org/officeDocument/2006/relationships/hyperlink" Target="https://podminky.urs.cz/item/CS_URS_2025_01/742330023" TargetMode="External"/><Relationship Id="rId1" Type="http://schemas.openxmlformats.org/officeDocument/2006/relationships/hyperlink" Target="https://podminky.urs.cz/item/CS_URS_2025_01/460030011" TargetMode="External"/><Relationship Id="rId6" Type="http://schemas.openxmlformats.org/officeDocument/2006/relationships/hyperlink" Target="https://podminky.urs.cz/item/CS_URS_2025_01/460131113" TargetMode="External"/><Relationship Id="rId15" Type="http://schemas.openxmlformats.org/officeDocument/2006/relationships/hyperlink" Target="https://podminky.urs.cz/item/CS_URS_2025_01/460061142" TargetMode="External"/><Relationship Id="rId23" Type="http://schemas.openxmlformats.org/officeDocument/2006/relationships/hyperlink" Target="https://podminky.urs.cz/item/CS_URS_2025_01/012164000" TargetMode="External"/><Relationship Id="rId28" Type="http://schemas.openxmlformats.org/officeDocument/2006/relationships/hyperlink" Target="https://podminky.urs.cz/item/CS_URS_2025_01/R0301006" TargetMode="External"/><Relationship Id="rId36" Type="http://schemas.openxmlformats.org/officeDocument/2006/relationships/hyperlink" Target="https://podminky.urs.cz/item/CS_URS_2025_01/741920442" TargetMode="External"/><Relationship Id="rId49" Type="http://schemas.openxmlformats.org/officeDocument/2006/relationships/hyperlink" Target="https://podminky.urs.cz/item/CS_URS_2025_01/2208702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233" t="s">
        <v>14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R5" s="16"/>
      <c r="BE5" s="230" t="s">
        <v>15</v>
      </c>
      <c r="BS5" s="13" t="s">
        <v>6</v>
      </c>
    </row>
    <row r="6" spans="1:74" ht="36.9" customHeight="1">
      <c r="B6" s="16"/>
      <c r="D6" s="22" t="s">
        <v>16</v>
      </c>
      <c r="K6" s="235" t="s">
        <v>17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R6" s="16"/>
      <c r="BE6" s="231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19</v>
      </c>
      <c r="AR7" s="16"/>
      <c r="BE7" s="231"/>
      <c r="BS7" s="13" t="s">
        <v>6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E8" s="231"/>
      <c r="BS8" s="13" t="s">
        <v>6</v>
      </c>
    </row>
    <row r="9" spans="1:74" ht="14.4" customHeight="1">
      <c r="B9" s="16"/>
      <c r="AR9" s="16"/>
      <c r="BE9" s="231"/>
      <c r="BS9" s="13" t="s">
        <v>6</v>
      </c>
    </row>
    <row r="10" spans="1:74" ht="12" customHeight="1">
      <c r="B10" s="16"/>
      <c r="D10" s="23" t="s">
        <v>25</v>
      </c>
      <c r="AK10" s="23" t="s">
        <v>26</v>
      </c>
      <c r="AN10" s="21" t="s">
        <v>27</v>
      </c>
      <c r="AR10" s="16"/>
      <c r="BE10" s="231"/>
      <c r="BS10" s="13" t="s">
        <v>6</v>
      </c>
    </row>
    <row r="11" spans="1:74" ht="18.45" customHeight="1">
      <c r="B11" s="16"/>
      <c r="E11" s="21" t="s">
        <v>28</v>
      </c>
      <c r="AK11" s="23" t="s">
        <v>29</v>
      </c>
      <c r="AN11" s="21" t="s">
        <v>30</v>
      </c>
      <c r="AR11" s="16"/>
      <c r="BE11" s="231"/>
      <c r="BS11" s="13" t="s">
        <v>6</v>
      </c>
    </row>
    <row r="12" spans="1:74" ht="6.9" customHeight="1">
      <c r="B12" s="16"/>
      <c r="AR12" s="16"/>
      <c r="BE12" s="231"/>
      <c r="BS12" s="13" t="s">
        <v>6</v>
      </c>
    </row>
    <row r="13" spans="1:74" ht="12" customHeight="1">
      <c r="B13" s="16"/>
      <c r="D13" s="23" t="s">
        <v>31</v>
      </c>
      <c r="AK13" s="23" t="s">
        <v>26</v>
      </c>
      <c r="AN13" s="25" t="s">
        <v>32</v>
      </c>
      <c r="AR13" s="16"/>
      <c r="BE13" s="231"/>
      <c r="BS13" s="13" t="s">
        <v>6</v>
      </c>
    </row>
    <row r="14" spans="1:74" ht="13.2">
      <c r="B14" s="16"/>
      <c r="E14" s="236" t="s">
        <v>32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" t="s">
        <v>29</v>
      </c>
      <c r="AN14" s="25" t="s">
        <v>32</v>
      </c>
      <c r="AR14" s="16"/>
      <c r="BE14" s="231"/>
      <c r="BS14" s="13" t="s">
        <v>6</v>
      </c>
    </row>
    <row r="15" spans="1:74" ht="6.9" customHeight="1">
      <c r="B15" s="16"/>
      <c r="AR15" s="16"/>
      <c r="BE15" s="231"/>
      <c r="BS15" s="13" t="s">
        <v>4</v>
      </c>
    </row>
    <row r="16" spans="1:74" ht="12" customHeight="1">
      <c r="B16" s="16"/>
      <c r="D16" s="23" t="s">
        <v>33</v>
      </c>
      <c r="AK16" s="23" t="s">
        <v>26</v>
      </c>
      <c r="AN16" s="21" t="s">
        <v>19</v>
      </c>
      <c r="AR16" s="16"/>
      <c r="BE16" s="231"/>
      <c r="BS16" s="13" t="s">
        <v>4</v>
      </c>
    </row>
    <row r="17" spans="2:71" ht="18.45" customHeight="1">
      <c r="B17" s="16"/>
      <c r="E17" s="21" t="s">
        <v>34</v>
      </c>
      <c r="AK17" s="23" t="s">
        <v>29</v>
      </c>
      <c r="AN17" s="21" t="s">
        <v>19</v>
      </c>
      <c r="AR17" s="16"/>
      <c r="BE17" s="231"/>
      <c r="BS17" s="13" t="s">
        <v>35</v>
      </c>
    </row>
    <row r="18" spans="2:71" ht="6.9" customHeight="1">
      <c r="B18" s="16"/>
      <c r="AR18" s="16"/>
      <c r="BE18" s="231"/>
      <c r="BS18" s="13" t="s">
        <v>6</v>
      </c>
    </row>
    <row r="19" spans="2:71" ht="12" customHeight="1">
      <c r="B19" s="16"/>
      <c r="D19" s="23" t="s">
        <v>36</v>
      </c>
      <c r="AK19" s="23" t="s">
        <v>26</v>
      </c>
      <c r="AN19" s="21" t="s">
        <v>37</v>
      </c>
      <c r="AR19" s="16"/>
      <c r="BE19" s="231"/>
      <c r="BS19" s="13" t="s">
        <v>6</v>
      </c>
    </row>
    <row r="20" spans="2:71" ht="18.45" customHeight="1">
      <c r="B20" s="16"/>
      <c r="E20" s="21" t="s">
        <v>38</v>
      </c>
      <c r="AK20" s="23" t="s">
        <v>29</v>
      </c>
      <c r="AN20" s="21" t="s">
        <v>39</v>
      </c>
      <c r="AR20" s="16"/>
      <c r="BE20" s="231"/>
      <c r="BS20" s="13" t="s">
        <v>4</v>
      </c>
    </row>
    <row r="21" spans="2:71" ht="6.9" customHeight="1">
      <c r="B21" s="16"/>
      <c r="AR21" s="16"/>
      <c r="BE21" s="231"/>
    </row>
    <row r="22" spans="2:71" ht="12" customHeight="1">
      <c r="B22" s="16"/>
      <c r="D22" s="23" t="s">
        <v>40</v>
      </c>
      <c r="AR22" s="16"/>
      <c r="BE22" s="231"/>
    </row>
    <row r="23" spans="2:71" ht="47.25" customHeight="1">
      <c r="B23" s="16"/>
      <c r="E23" s="238" t="s">
        <v>41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R23" s="16"/>
      <c r="BE23" s="231"/>
    </row>
    <row r="24" spans="2:71" ht="6.9" customHeight="1">
      <c r="B24" s="16"/>
      <c r="AR24" s="16"/>
      <c r="BE24" s="231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31"/>
    </row>
    <row r="26" spans="2:71" s="1" customFormat="1" ht="25.95" customHeight="1">
      <c r="B26" s="28"/>
      <c r="D26" s="29" t="s">
        <v>42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39">
        <f>ROUND(AG54,2)</f>
        <v>0</v>
      </c>
      <c r="AL26" s="240"/>
      <c r="AM26" s="240"/>
      <c r="AN26" s="240"/>
      <c r="AO26" s="240"/>
      <c r="AR26" s="28"/>
      <c r="BE26" s="231"/>
    </row>
    <row r="27" spans="2:71" s="1" customFormat="1" ht="6.9" customHeight="1">
      <c r="B27" s="28"/>
      <c r="AR27" s="28"/>
      <c r="BE27" s="231"/>
    </row>
    <row r="28" spans="2:71" s="1" customFormat="1" ht="13.2">
      <c r="B28" s="28"/>
      <c r="L28" s="241" t="s">
        <v>43</v>
      </c>
      <c r="M28" s="241"/>
      <c r="N28" s="241"/>
      <c r="O28" s="241"/>
      <c r="P28" s="241"/>
      <c r="W28" s="241" t="s">
        <v>44</v>
      </c>
      <c r="X28" s="241"/>
      <c r="Y28" s="241"/>
      <c r="Z28" s="241"/>
      <c r="AA28" s="241"/>
      <c r="AB28" s="241"/>
      <c r="AC28" s="241"/>
      <c r="AD28" s="241"/>
      <c r="AE28" s="241"/>
      <c r="AK28" s="241" t="s">
        <v>45</v>
      </c>
      <c r="AL28" s="241"/>
      <c r="AM28" s="241"/>
      <c r="AN28" s="241"/>
      <c r="AO28" s="241"/>
      <c r="AR28" s="28"/>
      <c r="BE28" s="231"/>
    </row>
    <row r="29" spans="2:71" s="2" customFormat="1" ht="14.4" customHeight="1">
      <c r="B29" s="32"/>
      <c r="D29" s="23" t="s">
        <v>46</v>
      </c>
      <c r="F29" s="23" t="s">
        <v>47</v>
      </c>
      <c r="L29" s="244">
        <v>0.21</v>
      </c>
      <c r="M29" s="243"/>
      <c r="N29" s="243"/>
      <c r="O29" s="243"/>
      <c r="P29" s="243"/>
      <c r="W29" s="242">
        <f>ROUND(AZ54, 2)</f>
        <v>0</v>
      </c>
      <c r="X29" s="243"/>
      <c r="Y29" s="243"/>
      <c r="Z29" s="243"/>
      <c r="AA29" s="243"/>
      <c r="AB29" s="243"/>
      <c r="AC29" s="243"/>
      <c r="AD29" s="243"/>
      <c r="AE29" s="243"/>
      <c r="AK29" s="242">
        <f>ROUND(AV54, 2)</f>
        <v>0</v>
      </c>
      <c r="AL29" s="243"/>
      <c r="AM29" s="243"/>
      <c r="AN29" s="243"/>
      <c r="AO29" s="243"/>
      <c r="AR29" s="32"/>
      <c r="BE29" s="232"/>
    </row>
    <row r="30" spans="2:71" s="2" customFormat="1" ht="14.4" customHeight="1">
      <c r="B30" s="32"/>
      <c r="F30" s="23" t="s">
        <v>48</v>
      </c>
      <c r="L30" s="244">
        <v>0.12</v>
      </c>
      <c r="M30" s="243"/>
      <c r="N30" s="243"/>
      <c r="O30" s="243"/>
      <c r="P30" s="243"/>
      <c r="W30" s="242">
        <f>ROUND(BA54, 2)</f>
        <v>0</v>
      </c>
      <c r="X30" s="243"/>
      <c r="Y30" s="243"/>
      <c r="Z30" s="243"/>
      <c r="AA30" s="243"/>
      <c r="AB30" s="243"/>
      <c r="AC30" s="243"/>
      <c r="AD30" s="243"/>
      <c r="AE30" s="243"/>
      <c r="AK30" s="242">
        <f>ROUND(AW54, 2)</f>
        <v>0</v>
      </c>
      <c r="AL30" s="243"/>
      <c r="AM30" s="243"/>
      <c r="AN30" s="243"/>
      <c r="AO30" s="243"/>
      <c r="AR30" s="32"/>
      <c r="BE30" s="232"/>
    </row>
    <row r="31" spans="2:71" s="2" customFormat="1" ht="14.4" hidden="1" customHeight="1">
      <c r="B31" s="32"/>
      <c r="F31" s="23" t="s">
        <v>49</v>
      </c>
      <c r="L31" s="244">
        <v>0.21</v>
      </c>
      <c r="M31" s="243"/>
      <c r="N31" s="243"/>
      <c r="O31" s="243"/>
      <c r="P31" s="243"/>
      <c r="W31" s="242">
        <f>ROUND(BB54, 2)</f>
        <v>0</v>
      </c>
      <c r="X31" s="243"/>
      <c r="Y31" s="243"/>
      <c r="Z31" s="243"/>
      <c r="AA31" s="243"/>
      <c r="AB31" s="243"/>
      <c r="AC31" s="243"/>
      <c r="AD31" s="243"/>
      <c r="AE31" s="243"/>
      <c r="AK31" s="242">
        <v>0</v>
      </c>
      <c r="AL31" s="243"/>
      <c r="AM31" s="243"/>
      <c r="AN31" s="243"/>
      <c r="AO31" s="243"/>
      <c r="AR31" s="32"/>
      <c r="BE31" s="232"/>
    </row>
    <row r="32" spans="2:71" s="2" customFormat="1" ht="14.4" hidden="1" customHeight="1">
      <c r="B32" s="32"/>
      <c r="F32" s="23" t="s">
        <v>50</v>
      </c>
      <c r="L32" s="244">
        <v>0.12</v>
      </c>
      <c r="M32" s="243"/>
      <c r="N32" s="243"/>
      <c r="O32" s="243"/>
      <c r="P32" s="243"/>
      <c r="W32" s="242">
        <f>ROUND(BC54, 2)</f>
        <v>0</v>
      </c>
      <c r="X32" s="243"/>
      <c r="Y32" s="243"/>
      <c r="Z32" s="243"/>
      <c r="AA32" s="243"/>
      <c r="AB32" s="243"/>
      <c r="AC32" s="243"/>
      <c r="AD32" s="243"/>
      <c r="AE32" s="243"/>
      <c r="AK32" s="242">
        <v>0</v>
      </c>
      <c r="AL32" s="243"/>
      <c r="AM32" s="243"/>
      <c r="AN32" s="243"/>
      <c r="AO32" s="243"/>
      <c r="AR32" s="32"/>
      <c r="BE32" s="232"/>
    </row>
    <row r="33" spans="2:44" s="2" customFormat="1" ht="14.4" hidden="1" customHeight="1">
      <c r="B33" s="32"/>
      <c r="F33" s="23" t="s">
        <v>51</v>
      </c>
      <c r="L33" s="244">
        <v>0</v>
      </c>
      <c r="M33" s="243"/>
      <c r="N33" s="243"/>
      <c r="O33" s="243"/>
      <c r="P33" s="243"/>
      <c r="W33" s="242">
        <f>ROUND(BD54, 2)</f>
        <v>0</v>
      </c>
      <c r="X33" s="243"/>
      <c r="Y33" s="243"/>
      <c r="Z33" s="243"/>
      <c r="AA33" s="243"/>
      <c r="AB33" s="243"/>
      <c r="AC33" s="243"/>
      <c r="AD33" s="243"/>
      <c r="AE33" s="243"/>
      <c r="AK33" s="242">
        <v>0</v>
      </c>
      <c r="AL33" s="243"/>
      <c r="AM33" s="243"/>
      <c r="AN33" s="243"/>
      <c r="AO33" s="243"/>
      <c r="AR33" s="32"/>
    </row>
    <row r="34" spans="2:44" s="1" customFormat="1" ht="6.9" customHeight="1">
      <c r="B34" s="28"/>
      <c r="AR34" s="28"/>
    </row>
    <row r="35" spans="2:44" s="1" customFormat="1" ht="25.95" customHeight="1">
      <c r="B35" s="28"/>
      <c r="C35" s="33"/>
      <c r="D35" s="34" t="s">
        <v>52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53</v>
      </c>
      <c r="U35" s="35"/>
      <c r="V35" s="35"/>
      <c r="W35" s="35"/>
      <c r="X35" s="245" t="s">
        <v>54</v>
      </c>
      <c r="Y35" s="246"/>
      <c r="Z35" s="246"/>
      <c r="AA35" s="246"/>
      <c r="AB35" s="246"/>
      <c r="AC35" s="35"/>
      <c r="AD35" s="35"/>
      <c r="AE35" s="35"/>
      <c r="AF35" s="35"/>
      <c r="AG35" s="35"/>
      <c r="AH35" s="35"/>
      <c r="AI35" s="35"/>
      <c r="AJ35" s="35"/>
      <c r="AK35" s="247">
        <f>SUM(AK26:AK33)</f>
        <v>0</v>
      </c>
      <c r="AL35" s="246"/>
      <c r="AM35" s="246"/>
      <c r="AN35" s="246"/>
      <c r="AO35" s="248"/>
      <c r="AP35" s="33"/>
      <c r="AQ35" s="33"/>
      <c r="AR35" s="28"/>
    </row>
    <row r="36" spans="2:44" s="1" customFormat="1" ht="6.9" customHeight="1">
      <c r="B36" s="28"/>
      <c r="AR36" s="28"/>
    </row>
    <row r="37" spans="2:44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" customHeight="1">
      <c r="B42" s="28"/>
      <c r="C42" s="17" t="s">
        <v>55</v>
      </c>
      <c r="AR42" s="28"/>
    </row>
    <row r="43" spans="2:44" s="1" customFormat="1" ht="6.9" customHeight="1">
      <c r="B43" s="28"/>
      <c r="AR43" s="28"/>
    </row>
    <row r="44" spans="2:44" s="3" customFormat="1" ht="12" customHeight="1">
      <c r="B44" s="41"/>
      <c r="C44" s="23" t="s">
        <v>13</v>
      </c>
      <c r="L44" s="3" t="str">
        <f>K5</f>
        <v>NSVS-USEK-3</v>
      </c>
      <c r="AR44" s="41"/>
    </row>
    <row r="45" spans="2:44" s="4" customFormat="1" ht="36.9" customHeight="1">
      <c r="B45" s="42"/>
      <c r="C45" s="43" t="s">
        <v>16</v>
      </c>
      <c r="L45" s="249" t="str">
        <f>K6</f>
        <v>Rozvoj neveřejné městské optické infrastruktury v Ústí nad Labem – optická část, úsek č.3</v>
      </c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250"/>
      <c r="AL45" s="250"/>
      <c r="AM45" s="250"/>
      <c r="AN45" s="250"/>
      <c r="AO45" s="250"/>
      <c r="AR45" s="42"/>
    </row>
    <row r="46" spans="2:44" s="1" customFormat="1" ht="6.9" customHeight="1">
      <c r="B46" s="28"/>
      <c r="AR46" s="28"/>
    </row>
    <row r="47" spans="2:44" s="1" customFormat="1" ht="12" customHeight="1">
      <c r="B47" s="28"/>
      <c r="C47" s="23" t="s">
        <v>21</v>
      </c>
      <c r="L47" s="44" t="str">
        <f>IF(K8="","",K8)</f>
        <v>Ústí nad Labem</v>
      </c>
      <c r="AI47" s="23" t="s">
        <v>23</v>
      </c>
      <c r="AM47" s="251" t="str">
        <f>IF(AN8= "","",AN8)</f>
        <v>28. 5. 2025</v>
      </c>
      <c r="AN47" s="251"/>
      <c r="AR47" s="28"/>
    </row>
    <row r="48" spans="2:44" s="1" customFormat="1" ht="6.9" customHeight="1">
      <c r="B48" s="28"/>
      <c r="AR48" s="28"/>
    </row>
    <row r="49" spans="1:91" s="1" customFormat="1" ht="15.15" customHeight="1">
      <c r="B49" s="28"/>
      <c r="C49" s="23" t="s">
        <v>25</v>
      </c>
      <c r="L49" s="3" t="str">
        <f>IF(E11= "","",E11)</f>
        <v xml:space="preserve"> Statutární město Ústí nad Labem, Velká Hradební 2</v>
      </c>
      <c r="AI49" s="23" t="s">
        <v>33</v>
      </c>
      <c r="AM49" s="252" t="str">
        <f>IF(E17="","",E17)</f>
        <v xml:space="preserve"> </v>
      </c>
      <c r="AN49" s="253"/>
      <c r="AO49" s="253"/>
      <c r="AP49" s="253"/>
      <c r="AR49" s="28"/>
      <c r="AS49" s="254" t="s">
        <v>56</v>
      </c>
      <c r="AT49" s="255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1" s="1" customFormat="1" ht="15.15" customHeight="1">
      <c r="B50" s="28"/>
      <c r="C50" s="23" t="s">
        <v>31</v>
      </c>
      <c r="L50" s="3" t="str">
        <f>IF(E14= "Vyplň údaj","",E14)</f>
        <v/>
      </c>
      <c r="AI50" s="23" t="s">
        <v>36</v>
      </c>
      <c r="AM50" s="252" t="str">
        <f>IF(E20="","",E20)</f>
        <v>Miloslav Žatecký</v>
      </c>
      <c r="AN50" s="253"/>
      <c r="AO50" s="253"/>
      <c r="AP50" s="253"/>
      <c r="AR50" s="28"/>
      <c r="AS50" s="256"/>
      <c r="AT50" s="257"/>
      <c r="BD50" s="49"/>
    </row>
    <row r="51" spans="1:91" s="1" customFormat="1" ht="10.8" customHeight="1">
      <c r="B51" s="28"/>
      <c r="AR51" s="28"/>
      <c r="AS51" s="256"/>
      <c r="AT51" s="257"/>
      <c r="BD51" s="49"/>
    </row>
    <row r="52" spans="1:91" s="1" customFormat="1" ht="29.25" customHeight="1">
      <c r="B52" s="28"/>
      <c r="C52" s="258" t="s">
        <v>57</v>
      </c>
      <c r="D52" s="259"/>
      <c r="E52" s="259"/>
      <c r="F52" s="259"/>
      <c r="G52" s="259"/>
      <c r="H52" s="50"/>
      <c r="I52" s="260" t="s">
        <v>58</v>
      </c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61" t="s">
        <v>59</v>
      </c>
      <c r="AH52" s="259"/>
      <c r="AI52" s="259"/>
      <c r="AJ52" s="259"/>
      <c r="AK52" s="259"/>
      <c r="AL52" s="259"/>
      <c r="AM52" s="259"/>
      <c r="AN52" s="260" t="s">
        <v>60</v>
      </c>
      <c r="AO52" s="259"/>
      <c r="AP52" s="259"/>
      <c r="AQ52" s="51" t="s">
        <v>61</v>
      </c>
      <c r="AR52" s="28"/>
      <c r="AS52" s="52" t="s">
        <v>62</v>
      </c>
      <c r="AT52" s="53" t="s">
        <v>63</v>
      </c>
      <c r="AU52" s="53" t="s">
        <v>64</v>
      </c>
      <c r="AV52" s="53" t="s">
        <v>65</v>
      </c>
      <c r="AW52" s="53" t="s">
        <v>66</v>
      </c>
      <c r="AX52" s="53" t="s">
        <v>67</v>
      </c>
      <c r="AY52" s="53" t="s">
        <v>68</v>
      </c>
      <c r="AZ52" s="53" t="s">
        <v>69</v>
      </c>
      <c r="BA52" s="53" t="s">
        <v>70</v>
      </c>
      <c r="BB52" s="53" t="s">
        <v>71</v>
      </c>
      <c r="BC52" s="53" t="s">
        <v>72</v>
      </c>
      <c r="BD52" s="54" t="s">
        <v>73</v>
      </c>
    </row>
    <row r="53" spans="1:91" s="1" customFormat="1" ht="10.8" customHeight="1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5" customFormat="1" ht="32.4" customHeight="1">
      <c r="B54" s="56"/>
      <c r="C54" s="57" t="s">
        <v>74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65">
        <f>ROUND(AG55,2)</f>
        <v>0</v>
      </c>
      <c r="AH54" s="265"/>
      <c r="AI54" s="265"/>
      <c r="AJ54" s="265"/>
      <c r="AK54" s="265"/>
      <c r="AL54" s="265"/>
      <c r="AM54" s="265"/>
      <c r="AN54" s="266">
        <f>SUM(AG54,AT54)</f>
        <v>0</v>
      </c>
      <c r="AO54" s="266"/>
      <c r="AP54" s="266"/>
      <c r="AQ54" s="60" t="s">
        <v>19</v>
      </c>
      <c r="AR54" s="56"/>
      <c r="AS54" s="61">
        <f>ROUND(AS55,2)</f>
        <v>0</v>
      </c>
      <c r="AT54" s="62">
        <f>ROUND(SUM(AV54:AW54),2)</f>
        <v>0</v>
      </c>
      <c r="AU54" s="63">
        <f>ROUND(AU55,5)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ROUND(AZ55,2)</f>
        <v>0</v>
      </c>
      <c r="BA54" s="62">
        <f>ROUND(BA55,2)</f>
        <v>0</v>
      </c>
      <c r="BB54" s="62">
        <f>ROUND(BB55,2)</f>
        <v>0</v>
      </c>
      <c r="BC54" s="62">
        <f>ROUND(BC55,2)</f>
        <v>0</v>
      </c>
      <c r="BD54" s="64">
        <f>ROUND(BD55,2)</f>
        <v>0</v>
      </c>
      <c r="BS54" s="65" t="s">
        <v>75</v>
      </c>
      <c r="BT54" s="65" t="s">
        <v>76</v>
      </c>
      <c r="BU54" s="66" t="s">
        <v>77</v>
      </c>
      <c r="BV54" s="65" t="s">
        <v>78</v>
      </c>
      <c r="BW54" s="65" t="s">
        <v>5</v>
      </c>
      <c r="BX54" s="65" t="s">
        <v>79</v>
      </c>
      <c r="CL54" s="65" t="s">
        <v>19</v>
      </c>
    </row>
    <row r="55" spans="1:91" s="6" customFormat="1" ht="37.5" customHeight="1">
      <c r="A55" s="67" t="s">
        <v>80</v>
      </c>
      <c r="B55" s="68"/>
      <c r="C55" s="69"/>
      <c r="D55" s="264" t="s">
        <v>81</v>
      </c>
      <c r="E55" s="264"/>
      <c r="F55" s="264"/>
      <c r="G55" s="264"/>
      <c r="H55" s="264"/>
      <c r="I55" s="70"/>
      <c r="J55" s="264" t="s">
        <v>82</v>
      </c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2">
        <f>'USEK-3 - Rozvoj NSVS v Ús...'!J30</f>
        <v>0</v>
      </c>
      <c r="AH55" s="263"/>
      <c r="AI55" s="263"/>
      <c r="AJ55" s="263"/>
      <c r="AK55" s="263"/>
      <c r="AL55" s="263"/>
      <c r="AM55" s="263"/>
      <c r="AN55" s="262">
        <f>SUM(AG55,AT55)</f>
        <v>0</v>
      </c>
      <c r="AO55" s="263"/>
      <c r="AP55" s="263"/>
      <c r="AQ55" s="71" t="s">
        <v>83</v>
      </c>
      <c r="AR55" s="68"/>
      <c r="AS55" s="72">
        <v>0</v>
      </c>
      <c r="AT55" s="73">
        <f>ROUND(SUM(AV55:AW55),2)</f>
        <v>0</v>
      </c>
      <c r="AU55" s="74">
        <f>'USEK-3 - Rozvoj NSVS v Ús...'!P85</f>
        <v>0</v>
      </c>
      <c r="AV55" s="73">
        <f>'USEK-3 - Rozvoj NSVS v Ús...'!J33</f>
        <v>0</v>
      </c>
      <c r="AW55" s="73">
        <f>'USEK-3 - Rozvoj NSVS v Ús...'!J34</f>
        <v>0</v>
      </c>
      <c r="AX55" s="73">
        <f>'USEK-3 - Rozvoj NSVS v Ús...'!J35</f>
        <v>0</v>
      </c>
      <c r="AY55" s="73">
        <f>'USEK-3 - Rozvoj NSVS v Ús...'!J36</f>
        <v>0</v>
      </c>
      <c r="AZ55" s="73">
        <f>'USEK-3 - Rozvoj NSVS v Ús...'!F33</f>
        <v>0</v>
      </c>
      <c r="BA55" s="73">
        <f>'USEK-3 - Rozvoj NSVS v Ús...'!F34</f>
        <v>0</v>
      </c>
      <c r="BB55" s="73">
        <f>'USEK-3 - Rozvoj NSVS v Ús...'!F35</f>
        <v>0</v>
      </c>
      <c r="BC55" s="73">
        <f>'USEK-3 - Rozvoj NSVS v Ús...'!F36</f>
        <v>0</v>
      </c>
      <c r="BD55" s="75">
        <f>'USEK-3 - Rozvoj NSVS v Ús...'!F37</f>
        <v>0</v>
      </c>
      <c r="BT55" s="76" t="s">
        <v>84</v>
      </c>
      <c r="BV55" s="76" t="s">
        <v>78</v>
      </c>
      <c r="BW55" s="76" t="s">
        <v>85</v>
      </c>
      <c r="BX55" s="76" t="s">
        <v>5</v>
      </c>
      <c r="CL55" s="76" t="s">
        <v>19</v>
      </c>
      <c r="CM55" s="76" t="s">
        <v>86</v>
      </c>
    </row>
    <row r="56" spans="1:91" s="1" customFormat="1" ht="30" customHeight="1">
      <c r="B56" s="28"/>
      <c r="AR56" s="28"/>
    </row>
    <row r="57" spans="1:91" s="1" customFormat="1" ht="6.9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sheetProtection algorithmName="SHA-512" hashValue="CV/F/+TkSdbJjc810oDlJ8BKM2WmxBfkwR2spYbP+g/P5aBEwNTHEbIO0ybOgU69H2tFBGYN2nFQ0EPEtlO5zQ==" saltValue="kmjrF+JKiJEFOrIWhx0qMotjujffQS9Bw+Z58B7orybFEP9hTfzcOD96higetzBK/9JYdC69ETPeuNdQ7W9/3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USEK-3 - Rozvoj NSVS v Ús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5"/>
  <sheetViews>
    <sheetView showGridLines="0" tabSelected="1" topLeftCell="A89" workbookViewId="0">
      <selection activeCell="H97" sqref="H97:I97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3" t="s">
        <v>85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86</v>
      </c>
    </row>
    <row r="4" spans="2:46" ht="24.9" customHeight="1">
      <c r="B4" s="16"/>
      <c r="D4" s="17" t="s">
        <v>87</v>
      </c>
      <c r="L4" s="16"/>
      <c r="M4" s="77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67" t="str">
        <f>'Rekapitulace stavby'!K6</f>
        <v>Rozvoj neveřejné městské optické infrastruktury v Ústí nad Labem – optická část, úsek č.3</v>
      </c>
      <c r="F7" s="268"/>
      <c r="G7" s="268"/>
      <c r="H7" s="268"/>
      <c r="L7" s="16"/>
    </row>
    <row r="8" spans="2:46" s="1" customFormat="1" ht="12" customHeight="1">
      <c r="B8" s="28"/>
      <c r="D8" s="23" t="s">
        <v>88</v>
      </c>
      <c r="L8" s="28"/>
    </row>
    <row r="9" spans="2:46" s="1" customFormat="1" ht="30" customHeight="1">
      <c r="B9" s="28"/>
      <c r="E9" s="249" t="s">
        <v>89</v>
      </c>
      <c r="F9" s="269"/>
      <c r="G9" s="269"/>
      <c r="H9" s="269"/>
      <c r="L9" s="28"/>
    </row>
    <row r="10" spans="2:46" s="1" customFormat="1" ht="10.199999999999999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28. 5. 2025</v>
      </c>
      <c r="L12" s="28"/>
    </row>
    <row r="13" spans="2:46" s="1" customFormat="1" ht="10.8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customHeight="1">
      <c r="B15" s="28"/>
      <c r="E15" s="21" t="s">
        <v>28</v>
      </c>
      <c r="I15" s="23" t="s">
        <v>29</v>
      </c>
      <c r="J15" s="21" t="s">
        <v>30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31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70" t="str">
        <f>'Rekapitulace stavby'!E14</f>
        <v>Vyplň údaj</v>
      </c>
      <c r="F18" s="233"/>
      <c r="G18" s="233"/>
      <c r="H18" s="233"/>
      <c r="I18" s="23" t="s">
        <v>29</v>
      </c>
      <c r="J18" s="24" t="str">
        <f>'Rekapitulace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33</v>
      </c>
      <c r="I20" s="23" t="s">
        <v>26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29</v>
      </c>
      <c r="J21" s="21" t="str">
        <f>IF('Rekapitulace stavby'!AN17="","",'Rekapitulace stavby'!AN17)</f>
        <v/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26</v>
      </c>
      <c r="J23" s="21" t="s">
        <v>37</v>
      </c>
      <c r="L23" s="28"/>
    </row>
    <row r="24" spans="2:12" s="1" customFormat="1" ht="18" customHeight="1">
      <c r="B24" s="28"/>
      <c r="E24" s="21" t="s">
        <v>38</v>
      </c>
      <c r="I24" s="23" t="s">
        <v>29</v>
      </c>
      <c r="J24" s="21" t="s">
        <v>39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40</v>
      </c>
      <c r="L26" s="28"/>
    </row>
    <row r="27" spans="2:12" s="7" customFormat="1" ht="16.5" customHeight="1">
      <c r="B27" s="78"/>
      <c r="E27" s="238" t="s">
        <v>19</v>
      </c>
      <c r="F27" s="238"/>
      <c r="G27" s="238"/>
      <c r="H27" s="238"/>
      <c r="L27" s="78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79" t="s">
        <v>42</v>
      </c>
      <c r="J30" s="59">
        <f>ROUND(J85, 2)</f>
        <v>0</v>
      </c>
      <c r="L30" s="28"/>
    </row>
    <row r="31" spans="2:12" s="1" customFormat="1" ht="6.9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" customHeight="1">
      <c r="B32" s="28"/>
      <c r="F32" s="31" t="s">
        <v>44</v>
      </c>
      <c r="I32" s="31" t="s">
        <v>43</v>
      </c>
      <c r="J32" s="31" t="s">
        <v>45</v>
      </c>
      <c r="L32" s="28"/>
    </row>
    <row r="33" spans="2:12" s="1" customFormat="1" ht="14.4" customHeight="1">
      <c r="B33" s="28"/>
      <c r="D33" s="48" t="s">
        <v>46</v>
      </c>
      <c r="E33" s="23" t="s">
        <v>47</v>
      </c>
      <c r="F33" s="80">
        <f>ROUND((SUM(BE85:BE284)),  2)</f>
        <v>0</v>
      </c>
      <c r="I33" s="81">
        <v>0.21</v>
      </c>
      <c r="J33" s="80">
        <f>ROUND(((SUM(BE85:BE284))*I33),  2)</f>
        <v>0</v>
      </c>
      <c r="L33" s="28"/>
    </row>
    <row r="34" spans="2:12" s="1" customFormat="1" ht="14.4" customHeight="1">
      <c r="B34" s="28"/>
      <c r="E34" s="23" t="s">
        <v>48</v>
      </c>
      <c r="F34" s="80">
        <f>ROUND((SUM(BF85:BF284)),  2)</f>
        <v>0</v>
      </c>
      <c r="I34" s="81">
        <v>0.12</v>
      </c>
      <c r="J34" s="80">
        <f>ROUND(((SUM(BF85:BF284))*I34),  2)</f>
        <v>0</v>
      </c>
      <c r="L34" s="28"/>
    </row>
    <row r="35" spans="2:12" s="1" customFormat="1" ht="14.4" hidden="1" customHeight="1">
      <c r="B35" s="28"/>
      <c r="E35" s="23" t="s">
        <v>49</v>
      </c>
      <c r="F35" s="80">
        <f>ROUND((SUM(BG85:BG284)),  2)</f>
        <v>0</v>
      </c>
      <c r="I35" s="81">
        <v>0.21</v>
      </c>
      <c r="J35" s="80">
        <f>0</f>
        <v>0</v>
      </c>
      <c r="L35" s="28"/>
    </row>
    <row r="36" spans="2:12" s="1" customFormat="1" ht="14.4" hidden="1" customHeight="1">
      <c r="B36" s="28"/>
      <c r="E36" s="23" t="s">
        <v>50</v>
      </c>
      <c r="F36" s="80">
        <f>ROUND((SUM(BH85:BH284)),  2)</f>
        <v>0</v>
      </c>
      <c r="I36" s="81">
        <v>0.12</v>
      </c>
      <c r="J36" s="80">
        <f>0</f>
        <v>0</v>
      </c>
      <c r="L36" s="28"/>
    </row>
    <row r="37" spans="2:12" s="1" customFormat="1" ht="14.4" hidden="1" customHeight="1">
      <c r="B37" s="28"/>
      <c r="E37" s="23" t="s">
        <v>51</v>
      </c>
      <c r="F37" s="80">
        <f>ROUND((SUM(BI85:BI284)),  2)</f>
        <v>0</v>
      </c>
      <c r="I37" s="81">
        <v>0</v>
      </c>
      <c r="J37" s="8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82"/>
      <c r="D39" s="83" t="s">
        <v>52</v>
      </c>
      <c r="E39" s="50"/>
      <c r="F39" s="50"/>
      <c r="G39" s="84" t="s">
        <v>53</v>
      </c>
      <c r="H39" s="85" t="s">
        <v>54</v>
      </c>
      <c r="I39" s="50"/>
      <c r="J39" s="86">
        <f>SUM(J30:J37)</f>
        <v>0</v>
      </c>
      <c r="K39" s="87"/>
      <c r="L39" s="28"/>
    </row>
    <row r="40" spans="2:12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" customHeight="1">
      <c r="B45" s="28"/>
      <c r="C45" s="17" t="s">
        <v>90</v>
      </c>
      <c r="L45" s="28"/>
    </row>
    <row r="46" spans="2:12" s="1" customFormat="1" ht="6.9" customHeight="1">
      <c r="B46" s="28"/>
      <c r="L46" s="28"/>
    </row>
    <row r="47" spans="2:12" s="1" customFormat="1" ht="12" customHeight="1">
      <c r="B47" s="28"/>
      <c r="C47" s="23" t="s">
        <v>16</v>
      </c>
      <c r="L47" s="28"/>
    </row>
    <row r="48" spans="2:12" s="1" customFormat="1" ht="16.5" customHeight="1">
      <c r="B48" s="28"/>
      <c r="E48" s="267" t="str">
        <f>E7</f>
        <v>Rozvoj neveřejné městské optické infrastruktury v Ústí nad Labem – optická část, úsek č.3</v>
      </c>
      <c r="F48" s="268"/>
      <c r="G48" s="268"/>
      <c r="H48" s="268"/>
      <c r="L48" s="28"/>
    </row>
    <row r="49" spans="2:47" s="1" customFormat="1" ht="12" customHeight="1">
      <c r="B49" s="28"/>
      <c r="C49" s="23" t="s">
        <v>88</v>
      </c>
      <c r="L49" s="28"/>
    </row>
    <row r="50" spans="2:47" s="1" customFormat="1" ht="30" customHeight="1">
      <c r="B50" s="28"/>
      <c r="E50" s="249" t="str">
        <f>E9</f>
        <v>USEK-3 - Rozvoj NSVS v Ústí nad Labem – optická část, úsek č.3 - připojení objektu 3, 49 a 52</v>
      </c>
      <c r="F50" s="269"/>
      <c r="G50" s="269"/>
      <c r="H50" s="269"/>
      <c r="L50" s="28"/>
    </row>
    <row r="51" spans="2:47" s="1" customFormat="1" ht="6.9" customHeight="1">
      <c r="B51" s="28"/>
      <c r="L51" s="28"/>
    </row>
    <row r="52" spans="2:47" s="1" customFormat="1" ht="12" customHeight="1">
      <c r="B52" s="28"/>
      <c r="C52" s="23" t="s">
        <v>21</v>
      </c>
      <c r="F52" s="21" t="str">
        <f>F12</f>
        <v>Ústí nad Labem</v>
      </c>
      <c r="I52" s="23" t="s">
        <v>23</v>
      </c>
      <c r="J52" s="45" t="str">
        <f>IF(J12="","",J12)</f>
        <v>28. 5. 2025</v>
      </c>
      <c r="L52" s="28"/>
    </row>
    <row r="53" spans="2:47" s="1" customFormat="1" ht="6.9" customHeight="1">
      <c r="B53" s="28"/>
      <c r="L53" s="28"/>
    </row>
    <row r="54" spans="2:47" s="1" customFormat="1" ht="15.15" customHeight="1">
      <c r="B54" s="28"/>
      <c r="C54" s="23" t="s">
        <v>25</v>
      </c>
      <c r="F54" s="21" t="str">
        <f>E15</f>
        <v xml:space="preserve"> Statutární město Ústí nad Labem, Velká Hradební 2</v>
      </c>
      <c r="I54" s="23" t="s">
        <v>33</v>
      </c>
      <c r="J54" s="26" t="str">
        <f>E21</f>
        <v xml:space="preserve"> </v>
      </c>
      <c r="L54" s="28"/>
    </row>
    <row r="55" spans="2:47" s="1" customFormat="1" ht="15.15" customHeight="1">
      <c r="B55" s="28"/>
      <c r="C55" s="23" t="s">
        <v>31</v>
      </c>
      <c r="F55" s="21" t="str">
        <f>IF(E18="","",E18)</f>
        <v>Vyplň údaj</v>
      </c>
      <c r="I55" s="23" t="s">
        <v>36</v>
      </c>
      <c r="J55" s="26" t="str">
        <f>E24</f>
        <v>Miloslav Žatecký</v>
      </c>
      <c r="L55" s="28"/>
    </row>
    <row r="56" spans="2:47" s="1" customFormat="1" ht="10.35" customHeight="1">
      <c r="B56" s="28"/>
      <c r="L56" s="28"/>
    </row>
    <row r="57" spans="2:47" s="1" customFormat="1" ht="29.25" customHeight="1">
      <c r="B57" s="28"/>
      <c r="C57" s="88" t="s">
        <v>91</v>
      </c>
      <c r="D57" s="82"/>
      <c r="E57" s="82"/>
      <c r="F57" s="82"/>
      <c r="G57" s="82"/>
      <c r="H57" s="82"/>
      <c r="I57" s="82"/>
      <c r="J57" s="89" t="s">
        <v>92</v>
      </c>
      <c r="K57" s="82"/>
      <c r="L57" s="28"/>
    </row>
    <row r="58" spans="2:47" s="1" customFormat="1" ht="10.35" customHeight="1">
      <c r="B58" s="28"/>
      <c r="L58" s="28"/>
    </row>
    <row r="59" spans="2:47" s="1" customFormat="1" ht="22.8" customHeight="1">
      <c r="B59" s="28"/>
      <c r="C59" s="90" t="s">
        <v>74</v>
      </c>
      <c r="J59" s="59">
        <f>J85</f>
        <v>0</v>
      </c>
      <c r="L59" s="28"/>
      <c r="AU59" s="13" t="s">
        <v>93</v>
      </c>
    </row>
    <row r="60" spans="2:47" s="8" customFormat="1" ht="24.9" customHeight="1">
      <c r="B60" s="91"/>
      <c r="D60" s="92" t="s">
        <v>94</v>
      </c>
      <c r="E60" s="93"/>
      <c r="F60" s="93"/>
      <c r="G60" s="93"/>
      <c r="H60" s="93"/>
      <c r="I60" s="93"/>
      <c r="J60" s="94">
        <f>J86</f>
        <v>0</v>
      </c>
      <c r="L60" s="91"/>
    </row>
    <row r="61" spans="2:47" s="8" customFormat="1" ht="24.9" customHeight="1">
      <c r="B61" s="91"/>
      <c r="D61" s="92" t="s">
        <v>95</v>
      </c>
      <c r="E61" s="93"/>
      <c r="F61" s="93"/>
      <c r="G61" s="93"/>
      <c r="H61" s="93"/>
      <c r="I61" s="93"/>
      <c r="J61" s="94">
        <f>J141</f>
        <v>0</v>
      </c>
      <c r="L61" s="91"/>
    </row>
    <row r="62" spans="2:47" s="8" customFormat="1" ht="24.9" customHeight="1">
      <c r="B62" s="91"/>
      <c r="D62" s="92" t="s">
        <v>96</v>
      </c>
      <c r="E62" s="93"/>
      <c r="F62" s="93"/>
      <c r="G62" s="93"/>
      <c r="H62" s="93"/>
      <c r="I62" s="93"/>
      <c r="J62" s="94">
        <f>J162</f>
        <v>0</v>
      </c>
      <c r="L62" s="91"/>
    </row>
    <row r="63" spans="2:47" s="8" customFormat="1" ht="24.9" customHeight="1">
      <c r="B63" s="91"/>
      <c r="D63" s="92" t="s">
        <v>97</v>
      </c>
      <c r="E63" s="93"/>
      <c r="F63" s="93"/>
      <c r="G63" s="93"/>
      <c r="H63" s="93"/>
      <c r="I63" s="93"/>
      <c r="J63" s="94">
        <f>J231</f>
        <v>0</v>
      </c>
      <c r="L63" s="91"/>
    </row>
    <row r="64" spans="2:47" s="8" customFormat="1" ht="24.9" customHeight="1">
      <c r="B64" s="91"/>
      <c r="D64" s="92" t="s">
        <v>98</v>
      </c>
      <c r="E64" s="93"/>
      <c r="F64" s="93"/>
      <c r="G64" s="93"/>
      <c r="H64" s="93"/>
      <c r="I64" s="93"/>
      <c r="J64" s="94">
        <f>J242</f>
        <v>0</v>
      </c>
      <c r="L64" s="91"/>
    </row>
    <row r="65" spans="2:12" s="8" customFormat="1" ht="24.9" customHeight="1">
      <c r="B65" s="91"/>
      <c r="D65" s="92" t="s">
        <v>99</v>
      </c>
      <c r="E65" s="93"/>
      <c r="F65" s="93"/>
      <c r="G65" s="93"/>
      <c r="H65" s="93"/>
      <c r="I65" s="93"/>
      <c r="J65" s="94">
        <f>J282</f>
        <v>0</v>
      </c>
      <c r="L65" s="91"/>
    </row>
    <row r="66" spans="2:12" s="1" customFormat="1" ht="21.75" customHeight="1">
      <c r="B66" s="28"/>
      <c r="L66" s="28"/>
    </row>
    <row r="67" spans="2:12" s="1" customFormat="1" ht="6.9" customHeight="1"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28"/>
    </row>
    <row r="71" spans="2:12" s="1" customFormat="1" ht="6.9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28"/>
    </row>
    <row r="72" spans="2:12" s="1" customFormat="1" ht="24.9" customHeight="1">
      <c r="B72" s="28"/>
      <c r="C72" s="17" t="s">
        <v>100</v>
      </c>
      <c r="L72" s="28"/>
    </row>
    <row r="73" spans="2:12" s="1" customFormat="1" ht="6.9" customHeight="1">
      <c r="B73" s="28"/>
      <c r="L73" s="28"/>
    </row>
    <row r="74" spans="2:12" s="1" customFormat="1" ht="12" customHeight="1">
      <c r="B74" s="28"/>
      <c r="C74" s="23" t="s">
        <v>16</v>
      </c>
      <c r="L74" s="28"/>
    </row>
    <row r="75" spans="2:12" s="1" customFormat="1" ht="16.5" customHeight="1">
      <c r="B75" s="28"/>
      <c r="E75" s="267" t="str">
        <f>E7</f>
        <v>Rozvoj neveřejné městské optické infrastruktury v Ústí nad Labem – optická část, úsek č.3</v>
      </c>
      <c r="F75" s="268"/>
      <c r="G75" s="268"/>
      <c r="H75" s="268"/>
      <c r="L75" s="28"/>
    </row>
    <row r="76" spans="2:12" s="1" customFormat="1" ht="12" customHeight="1">
      <c r="B76" s="28"/>
      <c r="C76" s="23" t="s">
        <v>88</v>
      </c>
      <c r="L76" s="28"/>
    </row>
    <row r="77" spans="2:12" s="1" customFormat="1" ht="30" customHeight="1">
      <c r="B77" s="28"/>
      <c r="E77" s="249" t="str">
        <f>E9</f>
        <v>USEK-3 - Rozvoj NSVS v Ústí nad Labem – optická část, úsek č.3 - připojení objektu 3, 49 a 52</v>
      </c>
      <c r="F77" s="269"/>
      <c r="G77" s="269"/>
      <c r="H77" s="269"/>
      <c r="L77" s="28"/>
    </row>
    <row r="78" spans="2:12" s="1" customFormat="1" ht="6.9" customHeight="1">
      <c r="B78" s="28"/>
      <c r="L78" s="28"/>
    </row>
    <row r="79" spans="2:12" s="1" customFormat="1" ht="12" customHeight="1">
      <c r="B79" s="28"/>
      <c r="C79" s="23" t="s">
        <v>21</v>
      </c>
      <c r="F79" s="21" t="str">
        <f>F12</f>
        <v>Ústí nad Labem</v>
      </c>
      <c r="I79" s="23" t="s">
        <v>23</v>
      </c>
      <c r="J79" s="45" t="str">
        <f>IF(J12="","",J12)</f>
        <v>28. 5. 2025</v>
      </c>
      <c r="L79" s="28"/>
    </row>
    <row r="80" spans="2:12" s="1" customFormat="1" ht="6.9" customHeight="1">
      <c r="B80" s="28"/>
      <c r="L80" s="28"/>
    </row>
    <row r="81" spans="2:65" s="1" customFormat="1" ht="15.15" customHeight="1">
      <c r="B81" s="28"/>
      <c r="C81" s="23" t="s">
        <v>25</v>
      </c>
      <c r="F81" s="21" t="str">
        <f>E15</f>
        <v xml:space="preserve"> Statutární město Ústí nad Labem, Velká Hradební 2</v>
      </c>
      <c r="I81" s="23" t="s">
        <v>33</v>
      </c>
      <c r="J81" s="26" t="str">
        <f>E21</f>
        <v xml:space="preserve"> </v>
      </c>
      <c r="L81" s="28"/>
    </row>
    <row r="82" spans="2:65" s="1" customFormat="1" ht="15.15" customHeight="1">
      <c r="B82" s="28"/>
      <c r="C82" s="23" t="s">
        <v>31</v>
      </c>
      <c r="F82" s="21" t="str">
        <f>IF(E18="","",E18)</f>
        <v>Vyplň údaj</v>
      </c>
      <c r="I82" s="23" t="s">
        <v>36</v>
      </c>
      <c r="J82" s="26" t="str">
        <f>E24</f>
        <v>Miloslav Žatecký</v>
      </c>
      <c r="L82" s="28"/>
    </row>
    <row r="83" spans="2:65" s="1" customFormat="1" ht="10.35" customHeight="1">
      <c r="B83" s="28"/>
      <c r="L83" s="28"/>
    </row>
    <row r="84" spans="2:65" s="9" customFormat="1" ht="29.25" customHeight="1">
      <c r="B84" s="95"/>
      <c r="C84" s="96" t="s">
        <v>101</v>
      </c>
      <c r="D84" s="97" t="s">
        <v>61</v>
      </c>
      <c r="E84" s="97" t="s">
        <v>57</v>
      </c>
      <c r="F84" s="97" t="s">
        <v>58</v>
      </c>
      <c r="G84" s="97" t="s">
        <v>102</v>
      </c>
      <c r="H84" s="97" t="s">
        <v>103</v>
      </c>
      <c r="I84" s="97" t="s">
        <v>104</v>
      </c>
      <c r="J84" s="97" t="s">
        <v>92</v>
      </c>
      <c r="K84" s="98" t="s">
        <v>105</v>
      </c>
      <c r="L84" s="95"/>
      <c r="M84" s="52" t="s">
        <v>19</v>
      </c>
      <c r="N84" s="53" t="s">
        <v>46</v>
      </c>
      <c r="O84" s="53" t="s">
        <v>106</v>
      </c>
      <c r="P84" s="53" t="s">
        <v>107</v>
      </c>
      <c r="Q84" s="53" t="s">
        <v>108</v>
      </c>
      <c r="R84" s="53" t="s">
        <v>109</v>
      </c>
      <c r="S84" s="53" t="s">
        <v>110</v>
      </c>
      <c r="T84" s="54" t="s">
        <v>111</v>
      </c>
    </row>
    <row r="85" spans="2:65" s="1" customFormat="1" ht="22.8" customHeight="1">
      <c r="B85" s="28"/>
      <c r="C85" s="57" t="s">
        <v>112</v>
      </c>
      <c r="J85" s="99">
        <f>BK85</f>
        <v>0</v>
      </c>
      <c r="L85" s="28"/>
      <c r="M85" s="55"/>
      <c r="N85" s="46"/>
      <c r="O85" s="46"/>
      <c r="P85" s="100">
        <f>P86+P141+P162+P231+P242+P282</f>
        <v>0</v>
      </c>
      <c r="Q85" s="46"/>
      <c r="R85" s="100">
        <f>R86+R141+R162+R231+R242+R282</f>
        <v>0</v>
      </c>
      <c r="S85" s="46"/>
      <c r="T85" s="101">
        <f>T86+T141+T162+T231+T242+T282</f>
        <v>0</v>
      </c>
      <c r="AT85" s="13" t="s">
        <v>75</v>
      </c>
      <c r="AU85" s="13" t="s">
        <v>93</v>
      </c>
      <c r="BK85" s="102">
        <f>BK86+BK141+BK162+BK231+BK242+BK282</f>
        <v>0</v>
      </c>
    </row>
    <row r="86" spans="2:65" s="10" customFormat="1" ht="25.95" customHeight="1">
      <c r="B86" s="103"/>
      <c r="D86" s="104" t="s">
        <v>75</v>
      </c>
      <c r="E86" s="105" t="s">
        <v>113</v>
      </c>
      <c r="F86" s="105" t="s">
        <v>114</v>
      </c>
      <c r="I86" s="106"/>
      <c r="J86" s="107">
        <f>BK86</f>
        <v>0</v>
      </c>
      <c r="L86" s="103"/>
      <c r="M86" s="108"/>
      <c r="P86" s="109">
        <f>SUM(P87:P140)</f>
        <v>0</v>
      </c>
      <c r="R86" s="109">
        <f>SUM(R87:R140)</f>
        <v>0</v>
      </c>
      <c r="T86" s="110">
        <f>SUM(T87:T140)</f>
        <v>0</v>
      </c>
      <c r="AR86" s="104" t="s">
        <v>84</v>
      </c>
      <c r="AT86" s="111" t="s">
        <v>75</v>
      </c>
      <c r="AU86" s="111" t="s">
        <v>76</v>
      </c>
      <c r="AY86" s="104" t="s">
        <v>115</v>
      </c>
      <c r="BK86" s="112">
        <f>SUM(BK87:BK140)</f>
        <v>0</v>
      </c>
    </row>
    <row r="87" spans="2:65" s="1" customFormat="1" ht="24.15" customHeight="1">
      <c r="B87" s="28"/>
      <c r="C87" s="113" t="s">
        <v>84</v>
      </c>
      <c r="D87" s="113" t="s">
        <v>116</v>
      </c>
      <c r="E87" s="114" t="s">
        <v>117</v>
      </c>
      <c r="F87" s="115" t="s">
        <v>118</v>
      </c>
      <c r="G87" s="116" t="s">
        <v>119</v>
      </c>
      <c r="H87" s="117">
        <v>5</v>
      </c>
      <c r="I87" s="118"/>
      <c r="J87" s="119">
        <f>ROUND(I87*H87,2)</f>
        <v>0</v>
      </c>
      <c r="K87" s="115" t="s">
        <v>120</v>
      </c>
      <c r="L87" s="28"/>
      <c r="M87" s="120" t="s">
        <v>19</v>
      </c>
      <c r="N87" s="121" t="s">
        <v>47</v>
      </c>
      <c r="P87" s="122">
        <f>O87*H87</f>
        <v>0</v>
      </c>
      <c r="Q87" s="122">
        <v>0</v>
      </c>
      <c r="R87" s="122">
        <f>Q87*H87</f>
        <v>0</v>
      </c>
      <c r="S87" s="122">
        <v>0</v>
      </c>
      <c r="T87" s="123">
        <f>S87*H87</f>
        <v>0</v>
      </c>
      <c r="AR87" s="124" t="s">
        <v>121</v>
      </c>
      <c r="AT87" s="124" t="s">
        <v>116</v>
      </c>
      <c r="AU87" s="124" t="s">
        <v>84</v>
      </c>
      <c r="AY87" s="13" t="s">
        <v>115</v>
      </c>
      <c r="BE87" s="125">
        <f>IF(N87="základní",J87,0)</f>
        <v>0</v>
      </c>
      <c r="BF87" s="125">
        <f>IF(N87="snížená",J87,0)</f>
        <v>0</v>
      </c>
      <c r="BG87" s="125">
        <f>IF(N87="zákl. přenesená",J87,0)</f>
        <v>0</v>
      </c>
      <c r="BH87" s="125">
        <f>IF(N87="sníž. přenesená",J87,0)</f>
        <v>0</v>
      </c>
      <c r="BI87" s="125">
        <f>IF(N87="nulová",J87,0)</f>
        <v>0</v>
      </c>
      <c r="BJ87" s="13" t="s">
        <v>84</v>
      </c>
      <c r="BK87" s="125">
        <f>ROUND(I87*H87,2)</f>
        <v>0</v>
      </c>
      <c r="BL87" s="13" t="s">
        <v>121</v>
      </c>
      <c r="BM87" s="124" t="s">
        <v>86</v>
      </c>
    </row>
    <row r="88" spans="2:65" s="1" customFormat="1" ht="10.199999999999999">
      <c r="B88" s="28"/>
      <c r="D88" s="126" t="s">
        <v>122</v>
      </c>
      <c r="F88" s="127" t="s">
        <v>123</v>
      </c>
      <c r="I88" s="128"/>
      <c r="L88" s="28"/>
      <c r="M88" s="129"/>
      <c r="T88" s="49"/>
      <c r="AT88" s="13" t="s">
        <v>122</v>
      </c>
      <c r="AU88" s="13" t="s">
        <v>84</v>
      </c>
    </row>
    <row r="89" spans="2:65" s="1" customFormat="1" ht="16.5" customHeight="1">
      <c r="B89" s="28"/>
      <c r="C89" s="113" t="s">
        <v>86</v>
      </c>
      <c r="D89" s="113" t="s">
        <v>116</v>
      </c>
      <c r="E89" s="114" t="s">
        <v>124</v>
      </c>
      <c r="F89" s="115" t="s">
        <v>125</v>
      </c>
      <c r="G89" s="116" t="s">
        <v>119</v>
      </c>
      <c r="H89" s="117">
        <v>5</v>
      </c>
      <c r="I89" s="118"/>
      <c r="J89" s="119">
        <f>ROUND(I89*H89,2)</f>
        <v>0</v>
      </c>
      <c r="K89" s="115" t="s">
        <v>120</v>
      </c>
      <c r="L89" s="28"/>
      <c r="M89" s="120" t="s">
        <v>19</v>
      </c>
      <c r="N89" s="121" t="s">
        <v>47</v>
      </c>
      <c r="P89" s="122">
        <f>O89*H89</f>
        <v>0</v>
      </c>
      <c r="Q89" s="122">
        <v>0</v>
      </c>
      <c r="R89" s="122">
        <f>Q89*H89</f>
        <v>0</v>
      </c>
      <c r="S89" s="122">
        <v>0</v>
      </c>
      <c r="T89" s="123">
        <f>S89*H89</f>
        <v>0</v>
      </c>
      <c r="AR89" s="124" t="s">
        <v>121</v>
      </c>
      <c r="AT89" s="124" t="s">
        <v>116</v>
      </c>
      <c r="AU89" s="124" t="s">
        <v>84</v>
      </c>
      <c r="AY89" s="13" t="s">
        <v>115</v>
      </c>
      <c r="BE89" s="125">
        <f>IF(N89="základní",J89,0)</f>
        <v>0</v>
      </c>
      <c r="BF89" s="125">
        <f>IF(N89="snížená",J89,0)</f>
        <v>0</v>
      </c>
      <c r="BG89" s="125">
        <f>IF(N89="zákl. přenesená",J89,0)</f>
        <v>0</v>
      </c>
      <c r="BH89" s="125">
        <f>IF(N89="sníž. přenesená",J89,0)</f>
        <v>0</v>
      </c>
      <c r="BI89" s="125">
        <f>IF(N89="nulová",J89,0)</f>
        <v>0</v>
      </c>
      <c r="BJ89" s="13" t="s">
        <v>84</v>
      </c>
      <c r="BK89" s="125">
        <f>ROUND(I89*H89,2)</f>
        <v>0</v>
      </c>
      <c r="BL89" s="13" t="s">
        <v>121</v>
      </c>
      <c r="BM89" s="124" t="s">
        <v>121</v>
      </c>
    </row>
    <row r="90" spans="2:65" s="1" customFormat="1" ht="10.199999999999999">
      <c r="B90" s="28"/>
      <c r="D90" s="126" t="s">
        <v>122</v>
      </c>
      <c r="F90" s="127" t="s">
        <v>126</v>
      </c>
      <c r="I90" s="128"/>
      <c r="L90" s="28"/>
      <c r="M90" s="129"/>
      <c r="T90" s="49"/>
      <c r="AT90" s="13" t="s">
        <v>122</v>
      </c>
      <c r="AU90" s="13" t="s">
        <v>84</v>
      </c>
    </row>
    <row r="91" spans="2:65" s="1" customFormat="1" ht="16.5" customHeight="1">
      <c r="B91" s="28"/>
      <c r="C91" s="113" t="s">
        <v>127</v>
      </c>
      <c r="D91" s="113" t="s">
        <v>116</v>
      </c>
      <c r="E91" s="114" t="s">
        <v>128</v>
      </c>
      <c r="F91" s="115" t="s">
        <v>129</v>
      </c>
      <c r="G91" s="116" t="s">
        <v>130</v>
      </c>
      <c r="H91" s="117">
        <v>16</v>
      </c>
      <c r="I91" s="118"/>
      <c r="J91" s="119">
        <f>ROUND(I91*H91,2)</f>
        <v>0</v>
      </c>
      <c r="K91" s="115" t="s">
        <v>120</v>
      </c>
      <c r="L91" s="28"/>
      <c r="M91" s="120" t="s">
        <v>19</v>
      </c>
      <c r="N91" s="121" t="s">
        <v>47</v>
      </c>
      <c r="P91" s="122">
        <f>O91*H91</f>
        <v>0</v>
      </c>
      <c r="Q91" s="122">
        <v>0</v>
      </c>
      <c r="R91" s="122">
        <f>Q91*H91</f>
        <v>0</v>
      </c>
      <c r="S91" s="122">
        <v>0</v>
      </c>
      <c r="T91" s="123">
        <f>S91*H91</f>
        <v>0</v>
      </c>
      <c r="AR91" s="124" t="s">
        <v>121</v>
      </c>
      <c r="AT91" s="124" t="s">
        <v>116</v>
      </c>
      <c r="AU91" s="124" t="s">
        <v>84</v>
      </c>
      <c r="AY91" s="13" t="s">
        <v>115</v>
      </c>
      <c r="BE91" s="125">
        <f>IF(N91="základní",J91,0)</f>
        <v>0</v>
      </c>
      <c r="BF91" s="125">
        <f>IF(N91="snížená",J91,0)</f>
        <v>0</v>
      </c>
      <c r="BG91" s="125">
        <f>IF(N91="zákl. přenesená",J91,0)</f>
        <v>0</v>
      </c>
      <c r="BH91" s="125">
        <f>IF(N91="sníž. přenesená",J91,0)</f>
        <v>0</v>
      </c>
      <c r="BI91" s="125">
        <f>IF(N91="nulová",J91,0)</f>
        <v>0</v>
      </c>
      <c r="BJ91" s="13" t="s">
        <v>84</v>
      </c>
      <c r="BK91" s="125">
        <f>ROUND(I91*H91,2)</f>
        <v>0</v>
      </c>
      <c r="BL91" s="13" t="s">
        <v>121</v>
      </c>
      <c r="BM91" s="124" t="s">
        <v>8</v>
      </c>
    </row>
    <row r="92" spans="2:65" s="1" customFormat="1" ht="10.199999999999999">
      <c r="B92" s="28"/>
      <c r="D92" s="126" t="s">
        <v>122</v>
      </c>
      <c r="F92" s="127" t="s">
        <v>131</v>
      </c>
      <c r="I92" s="128"/>
      <c r="L92" s="28"/>
      <c r="M92" s="129"/>
      <c r="T92" s="49"/>
      <c r="AT92" s="13" t="s">
        <v>122</v>
      </c>
      <c r="AU92" s="13" t="s">
        <v>84</v>
      </c>
    </row>
    <row r="93" spans="2:65" s="1" customFormat="1" ht="16.5" customHeight="1">
      <c r="B93" s="28"/>
      <c r="C93" s="113" t="s">
        <v>121</v>
      </c>
      <c r="D93" s="113" t="s">
        <v>116</v>
      </c>
      <c r="E93" s="114" t="s">
        <v>132</v>
      </c>
      <c r="F93" s="115" t="s">
        <v>133</v>
      </c>
      <c r="G93" s="116" t="s">
        <v>130</v>
      </c>
      <c r="H93" s="117">
        <v>16</v>
      </c>
      <c r="I93" s="118"/>
      <c r="J93" s="119">
        <f>ROUND(I93*H93,2)</f>
        <v>0</v>
      </c>
      <c r="K93" s="115" t="s">
        <v>120</v>
      </c>
      <c r="L93" s="28"/>
      <c r="M93" s="120" t="s">
        <v>19</v>
      </c>
      <c r="N93" s="121" t="s">
        <v>47</v>
      </c>
      <c r="P93" s="122">
        <f>O93*H93</f>
        <v>0</v>
      </c>
      <c r="Q93" s="122">
        <v>0</v>
      </c>
      <c r="R93" s="122">
        <f>Q93*H93</f>
        <v>0</v>
      </c>
      <c r="S93" s="122">
        <v>0</v>
      </c>
      <c r="T93" s="123">
        <f>S93*H93</f>
        <v>0</v>
      </c>
      <c r="AR93" s="124" t="s">
        <v>121</v>
      </c>
      <c r="AT93" s="124" t="s">
        <v>116</v>
      </c>
      <c r="AU93" s="124" t="s">
        <v>84</v>
      </c>
      <c r="AY93" s="13" t="s">
        <v>115</v>
      </c>
      <c r="BE93" s="125">
        <f>IF(N93="základní",J93,0)</f>
        <v>0</v>
      </c>
      <c r="BF93" s="125">
        <f>IF(N93="snížená",J93,0)</f>
        <v>0</v>
      </c>
      <c r="BG93" s="125">
        <f>IF(N93="zákl. přenesená",J93,0)</f>
        <v>0</v>
      </c>
      <c r="BH93" s="125">
        <f>IF(N93="sníž. přenesená",J93,0)</f>
        <v>0</v>
      </c>
      <c r="BI93" s="125">
        <f>IF(N93="nulová",J93,0)</f>
        <v>0</v>
      </c>
      <c r="BJ93" s="13" t="s">
        <v>84</v>
      </c>
      <c r="BK93" s="125">
        <f>ROUND(I93*H93,2)</f>
        <v>0</v>
      </c>
      <c r="BL93" s="13" t="s">
        <v>121</v>
      </c>
      <c r="BM93" s="124" t="s">
        <v>134</v>
      </c>
    </row>
    <row r="94" spans="2:65" s="1" customFormat="1" ht="10.199999999999999">
      <c r="B94" s="28"/>
      <c r="D94" s="126" t="s">
        <v>122</v>
      </c>
      <c r="F94" s="127" t="s">
        <v>135</v>
      </c>
      <c r="I94" s="128"/>
      <c r="L94" s="28"/>
      <c r="M94" s="129"/>
      <c r="T94" s="49"/>
      <c r="AT94" s="13" t="s">
        <v>122</v>
      </c>
      <c r="AU94" s="13" t="s">
        <v>84</v>
      </c>
    </row>
    <row r="95" spans="2:65" s="1" customFormat="1" ht="33" customHeight="1">
      <c r="B95" s="28"/>
      <c r="C95" s="113" t="s">
        <v>136</v>
      </c>
      <c r="D95" s="113" t="s">
        <v>116</v>
      </c>
      <c r="E95" s="114" t="s">
        <v>137</v>
      </c>
      <c r="F95" s="115" t="s">
        <v>138</v>
      </c>
      <c r="G95" s="116" t="s">
        <v>130</v>
      </c>
      <c r="H95" s="117">
        <v>16</v>
      </c>
      <c r="I95" s="118"/>
      <c r="J95" s="119">
        <f>ROUND(I95*H95,2)</f>
        <v>0</v>
      </c>
      <c r="K95" s="115" t="s">
        <v>120</v>
      </c>
      <c r="L95" s="28"/>
      <c r="M95" s="120" t="s">
        <v>19</v>
      </c>
      <c r="N95" s="121" t="s">
        <v>47</v>
      </c>
      <c r="P95" s="122">
        <f>O95*H95</f>
        <v>0</v>
      </c>
      <c r="Q95" s="122">
        <v>0</v>
      </c>
      <c r="R95" s="122">
        <f>Q95*H95</f>
        <v>0</v>
      </c>
      <c r="S95" s="122">
        <v>0</v>
      </c>
      <c r="T95" s="123">
        <f>S95*H95</f>
        <v>0</v>
      </c>
      <c r="AR95" s="124" t="s">
        <v>121</v>
      </c>
      <c r="AT95" s="124" t="s">
        <v>116</v>
      </c>
      <c r="AU95" s="124" t="s">
        <v>84</v>
      </c>
      <c r="AY95" s="13" t="s">
        <v>115</v>
      </c>
      <c r="BE95" s="125">
        <f>IF(N95="základní",J95,0)</f>
        <v>0</v>
      </c>
      <c r="BF95" s="125">
        <f>IF(N95="snížená",J95,0)</f>
        <v>0</v>
      </c>
      <c r="BG95" s="125">
        <f>IF(N95="zákl. přenesená",J95,0)</f>
        <v>0</v>
      </c>
      <c r="BH95" s="125">
        <f>IF(N95="sníž. přenesená",J95,0)</f>
        <v>0</v>
      </c>
      <c r="BI95" s="125">
        <f>IF(N95="nulová",J95,0)</f>
        <v>0</v>
      </c>
      <c r="BJ95" s="13" t="s">
        <v>84</v>
      </c>
      <c r="BK95" s="125">
        <f>ROUND(I95*H95,2)</f>
        <v>0</v>
      </c>
      <c r="BL95" s="13" t="s">
        <v>121</v>
      </c>
      <c r="BM95" s="124" t="s">
        <v>139</v>
      </c>
    </row>
    <row r="96" spans="2:65" s="1" customFormat="1" ht="10.199999999999999">
      <c r="B96" s="28"/>
      <c r="D96" s="126" t="s">
        <v>122</v>
      </c>
      <c r="F96" s="127" t="s">
        <v>140</v>
      </c>
      <c r="I96" s="128"/>
      <c r="L96" s="28"/>
      <c r="M96" s="129"/>
      <c r="T96" s="49"/>
      <c r="AT96" s="13" t="s">
        <v>122</v>
      </c>
      <c r="AU96" s="13" t="s">
        <v>84</v>
      </c>
    </row>
    <row r="97" spans="2:65" s="1" customFormat="1" ht="24.15" customHeight="1">
      <c r="B97" s="28"/>
      <c r="C97" s="113" t="s">
        <v>141</v>
      </c>
      <c r="D97" s="113" t="s">
        <v>116</v>
      </c>
      <c r="E97" s="114" t="s">
        <v>142</v>
      </c>
      <c r="F97" s="115" t="s">
        <v>143</v>
      </c>
      <c r="G97" s="116" t="s">
        <v>144</v>
      </c>
      <c r="H97" s="117">
        <v>7</v>
      </c>
      <c r="I97" s="118"/>
      <c r="J97" s="119">
        <f>ROUND(I97*H97,2)</f>
        <v>0</v>
      </c>
      <c r="K97" s="115" t="s">
        <v>120</v>
      </c>
      <c r="L97" s="28"/>
      <c r="M97" s="120" t="s">
        <v>19</v>
      </c>
      <c r="N97" s="121" t="s">
        <v>47</v>
      </c>
      <c r="P97" s="122">
        <f>O97*H97</f>
        <v>0</v>
      </c>
      <c r="Q97" s="122">
        <v>0</v>
      </c>
      <c r="R97" s="122">
        <f>Q97*H97</f>
        <v>0</v>
      </c>
      <c r="S97" s="122">
        <v>0</v>
      </c>
      <c r="T97" s="123">
        <f>S97*H97</f>
        <v>0</v>
      </c>
      <c r="AR97" s="124" t="s">
        <v>121</v>
      </c>
      <c r="AT97" s="124" t="s">
        <v>116</v>
      </c>
      <c r="AU97" s="124" t="s">
        <v>84</v>
      </c>
      <c r="AY97" s="13" t="s">
        <v>115</v>
      </c>
      <c r="BE97" s="125">
        <f>IF(N97="základní",J97,0)</f>
        <v>0</v>
      </c>
      <c r="BF97" s="125">
        <f>IF(N97="snížená",J97,0)</f>
        <v>0</v>
      </c>
      <c r="BG97" s="125">
        <f>IF(N97="zákl. přenesená",J97,0)</f>
        <v>0</v>
      </c>
      <c r="BH97" s="125">
        <f>IF(N97="sníž. přenesená",J97,0)</f>
        <v>0</v>
      </c>
      <c r="BI97" s="125">
        <f>IF(N97="nulová",J97,0)</f>
        <v>0</v>
      </c>
      <c r="BJ97" s="13" t="s">
        <v>84</v>
      </c>
      <c r="BK97" s="125">
        <f>ROUND(I97*H97,2)</f>
        <v>0</v>
      </c>
      <c r="BL97" s="13" t="s">
        <v>121</v>
      </c>
      <c r="BM97" s="124" t="s">
        <v>145</v>
      </c>
    </row>
    <row r="98" spans="2:65" s="1" customFormat="1" ht="10.199999999999999">
      <c r="B98" s="28"/>
      <c r="D98" s="126" t="s">
        <v>122</v>
      </c>
      <c r="F98" s="127" t="s">
        <v>146</v>
      </c>
      <c r="I98" s="128"/>
      <c r="L98" s="28"/>
      <c r="M98" s="129"/>
      <c r="T98" s="49"/>
      <c r="AT98" s="13" t="s">
        <v>122</v>
      </c>
      <c r="AU98" s="13" t="s">
        <v>84</v>
      </c>
    </row>
    <row r="99" spans="2:65" s="1" customFormat="1" ht="24.15" customHeight="1">
      <c r="B99" s="28"/>
      <c r="C99" s="113" t="s">
        <v>147</v>
      </c>
      <c r="D99" s="113" t="s">
        <v>116</v>
      </c>
      <c r="E99" s="114" t="s">
        <v>148</v>
      </c>
      <c r="F99" s="115" t="s">
        <v>149</v>
      </c>
      <c r="G99" s="116" t="s">
        <v>144</v>
      </c>
      <c r="H99" s="117">
        <v>7</v>
      </c>
      <c r="I99" s="118"/>
      <c r="J99" s="119">
        <f>ROUND(I99*H99,2)</f>
        <v>0</v>
      </c>
      <c r="K99" s="115" t="s">
        <v>120</v>
      </c>
      <c r="L99" s="28"/>
      <c r="M99" s="120" t="s">
        <v>19</v>
      </c>
      <c r="N99" s="121" t="s">
        <v>47</v>
      </c>
      <c r="P99" s="122">
        <f>O99*H99</f>
        <v>0</v>
      </c>
      <c r="Q99" s="122">
        <v>0</v>
      </c>
      <c r="R99" s="122">
        <f>Q99*H99</f>
        <v>0</v>
      </c>
      <c r="S99" s="122">
        <v>0</v>
      </c>
      <c r="T99" s="123">
        <f>S99*H99</f>
        <v>0</v>
      </c>
      <c r="AR99" s="124" t="s">
        <v>121</v>
      </c>
      <c r="AT99" s="124" t="s">
        <v>116</v>
      </c>
      <c r="AU99" s="124" t="s">
        <v>84</v>
      </c>
      <c r="AY99" s="13" t="s">
        <v>115</v>
      </c>
      <c r="BE99" s="125">
        <f>IF(N99="základní",J99,0)</f>
        <v>0</v>
      </c>
      <c r="BF99" s="125">
        <f>IF(N99="snížená",J99,0)</f>
        <v>0</v>
      </c>
      <c r="BG99" s="125">
        <f>IF(N99="zákl. přenesená",J99,0)</f>
        <v>0</v>
      </c>
      <c r="BH99" s="125">
        <f>IF(N99="sníž. přenesená",J99,0)</f>
        <v>0</v>
      </c>
      <c r="BI99" s="125">
        <f>IF(N99="nulová",J99,0)</f>
        <v>0</v>
      </c>
      <c r="BJ99" s="13" t="s">
        <v>84</v>
      </c>
      <c r="BK99" s="125">
        <f>ROUND(I99*H99,2)</f>
        <v>0</v>
      </c>
      <c r="BL99" s="13" t="s">
        <v>121</v>
      </c>
      <c r="BM99" s="124" t="s">
        <v>150</v>
      </c>
    </row>
    <row r="100" spans="2:65" s="1" customFormat="1" ht="10.199999999999999">
      <c r="B100" s="28"/>
      <c r="D100" s="126" t="s">
        <v>122</v>
      </c>
      <c r="F100" s="127" t="s">
        <v>151</v>
      </c>
      <c r="I100" s="128"/>
      <c r="L100" s="28"/>
      <c r="M100" s="129"/>
      <c r="T100" s="49"/>
      <c r="AT100" s="13" t="s">
        <v>122</v>
      </c>
      <c r="AU100" s="13" t="s">
        <v>84</v>
      </c>
    </row>
    <row r="101" spans="2:65" s="1" customFormat="1" ht="24.15" customHeight="1">
      <c r="B101" s="28"/>
      <c r="C101" s="113" t="s">
        <v>152</v>
      </c>
      <c r="D101" s="113" t="s">
        <v>116</v>
      </c>
      <c r="E101" s="114" t="s">
        <v>153</v>
      </c>
      <c r="F101" s="115" t="s">
        <v>154</v>
      </c>
      <c r="G101" s="116" t="s">
        <v>144</v>
      </c>
      <c r="H101" s="117">
        <v>7</v>
      </c>
      <c r="I101" s="118"/>
      <c r="J101" s="119">
        <f>ROUND(I101*H101,2)</f>
        <v>0</v>
      </c>
      <c r="K101" s="115" t="s">
        <v>120</v>
      </c>
      <c r="L101" s="28"/>
      <c r="M101" s="120" t="s">
        <v>19</v>
      </c>
      <c r="N101" s="121" t="s">
        <v>47</v>
      </c>
      <c r="P101" s="122">
        <f>O101*H101</f>
        <v>0</v>
      </c>
      <c r="Q101" s="122">
        <v>0</v>
      </c>
      <c r="R101" s="122">
        <f>Q101*H101</f>
        <v>0</v>
      </c>
      <c r="S101" s="122">
        <v>0</v>
      </c>
      <c r="T101" s="123">
        <f>S101*H101</f>
        <v>0</v>
      </c>
      <c r="AR101" s="124" t="s">
        <v>121</v>
      </c>
      <c r="AT101" s="124" t="s">
        <v>116</v>
      </c>
      <c r="AU101" s="124" t="s">
        <v>84</v>
      </c>
      <c r="AY101" s="13" t="s">
        <v>115</v>
      </c>
      <c r="BE101" s="125">
        <f>IF(N101="základní",J101,0)</f>
        <v>0</v>
      </c>
      <c r="BF101" s="125">
        <f>IF(N101="snížená",J101,0)</f>
        <v>0</v>
      </c>
      <c r="BG101" s="125">
        <f>IF(N101="zákl. přenesená",J101,0)</f>
        <v>0</v>
      </c>
      <c r="BH101" s="125">
        <f>IF(N101="sníž. přenesená",J101,0)</f>
        <v>0</v>
      </c>
      <c r="BI101" s="125">
        <f>IF(N101="nulová",J101,0)</f>
        <v>0</v>
      </c>
      <c r="BJ101" s="13" t="s">
        <v>84</v>
      </c>
      <c r="BK101" s="125">
        <f>ROUND(I101*H101,2)</f>
        <v>0</v>
      </c>
      <c r="BL101" s="13" t="s">
        <v>121</v>
      </c>
      <c r="BM101" s="124" t="s">
        <v>155</v>
      </c>
    </row>
    <row r="102" spans="2:65" s="1" customFormat="1" ht="10.199999999999999">
      <c r="B102" s="28"/>
      <c r="D102" s="126" t="s">
        <v>122</v>
      </c>
      <c r="F102" s="127" t="s">
        <v>156</v>
      </c>
      <c r="I102" s="128"/>
      <c r="L102" s="28"/>
      <c r="M102" s="129"/>
      <c r="T102" s="49"/>
      <c r="AT102" s="13" t="s">
        <v>122</v>
      </c>
      <c r="AU102" s="13" t="s">
        <v>84</v>
      </c>
    </row>
    <row r="103" spans="2:65" s="1" customFormat="1" ht="16.5" customHeight="1">
      <c r="B103" s="28"/>
      <c r="C103" s="113" t="s">
        <v>157</v>
      </c>
      <c r="D103" s="113" t="s">
        <v>116</v>
      </c>
      <c r="E103" s="114" t="s">
        <v>158</v>
      </c>
      <c r="F103" s="115" t="s">
        <v>159</v>
      </c>
      <c r="G103" s="116" t="s">
        <v>160</v>
      </c>
      <c r="H103" s="117">
        <v>3.78</v>
      </c>
      <c r="I103" s="118"/>
      <c r="J103" s="119">
        <f>ROUND(I103*H103,2)</f>
        <v>0</v>
      </c>
      <c r="K103" s="115" t="s">
        <v>120</v>
      </c>
      <c r="L103" s="28"/>
      <c r="M103" s="120" t="s">
        <v>19</v>
      </c>
      <c r="N103" s="121" t="s">
        <v>47</v>
      </c>
      <c r="P103" s="122">
        <f>O103*H103</f>
        <v>0</v>
      </c>
      <c r="Q103" s="122">
        <v>0</v>
      </c>
      <c r="R103" s="122">
        <f>Q103*H103</f>
        <v>0</v>
      </c>
      <c r="S103" s="122">
        <v>0</v>
      </c>
      <c r="T103" s="123">
        <f>S103*H103</f>
        <v>0</v>
      </c>
      <c r="AR103" s="124" t="s">
        <v>121</v>
      </c>
      <c r="AT103" s="124" t="s">
        <v>116</v>
      </c>
      <c r="AU103" s="124" t="s">
        <v>84</v>
      </c>
      <c r="AY103" s="13" t="s">
        <v>115</v>
      </c>
      <c r="BE103" s="125">
        <f>IF(N103="základní",J103,0)</f>
        <v>0</v>
      </c>
      <c r="BF103" s="125">
        <f>IF(N103="snížená",J103,0)</f>
        <v>0</v>
      </c>
      <c r="BG103" s="125">
        <f>IF(N103="zákl. přenesená",J103,0)</f>
        <v>0</v>
      </c>
      <c r="BH103" s="125">
        <f>IF(N103="sníž. přenesená",J103,0)</f>
        <v>0</v>
      </c>
      <c r="BI103" s="125">
        <f>IF(N103="nulová",J103,0)</f>
        <v>0</v>
      </c>
      <c r="BJ103" s="13" t="s">
        <v>84</v>
      </c>
      <c r="BK103" s="125">
        <f>ROUND(I103*H103,2)</f>
        <v>0</v>
      </c>
      <c r="BL103" s="13" t="s">
        <v>121</v>
      </c>
      <c r="BM103" s="124" t="s">
        <v>161</v>
      </c>
    </row>
    <row r="104" spans="2:65" s="1" customFormat="1" ht="10.199999999999999">
      <c r="B104" s="28"/>
      <c r="D104" s="126" t="s">
        <v>122</v>
      </c>
      <c r="F104" s="127" t="s">
        <v>162</v>
      </c>
      <c r="I104" s="128"/>
      <c r="L104" s="28"/>
      <c r="M104" s="129"/>
      <c r="T104" s="49"/>
      <c r="AT104" s="13" t="s">
        <v>122</v>
      </c>
      <c r="AU104" s="13" t="s">
        <v>84</v>
      </c>
    </row>
    <row r="105" spans="2:65" s="1" customFormat="1" ht="21.75" customHeight="1">
      <c r="B105" s="28"/>
      <c r="C105" s="113" t="s">
        <v>163</v>
      </c>
      <c r="D105" s="113" t="s">
        <v>116</v>
      </c>
      <c r="E105" s="114" t="s">
        <v>164</v>
      </c>
      <c r="F105" s="115" t="s">
        <v>165</v>
      </c>
      <c r="G105" s="116" t="s">
        <v>160</v>
      </c>
      <c r="H105" s="117">
        <v>71.819999999999993</v>
      </c>
      <c r="I105" s="118"/>
      <c r="J105" s="119">
        <f>ROUND(I105*H105,2)</f>
        <v>0</v>
      </c>
      <c r="K105" s="115" t="s">
        <v>120</v>
      </c>
      <c r="L105" s="28"/>
      <c r="M105" s="120" t="s">
        <v>19</v>
      </c>
      <c r="N105" s="121" t="s">
        <v>47</v>
      </c>
      <c r="P105" s="122">
        <f>O105*H105</f>
        <v>0</v>
      </c>
      <c r="Q105" s="122">
        <v>0</v>
      </c>
      <c r="R105" s="122">
        <f>Q105*H105</f>
        <v>0</v>
      </c>
      <c r="S105" s="122">
        <v>0</v>
      </c>
      <c r="T105" s="123">
        <f>S105*H105</f>
        <v>0</v>
      </c>
      <c r="AR105" s="124" t="s">
        <v>121</v>
      </c>
      <c r="AT105" s="124" t="s">
        <v>116</v>
      </c>
      <c r="AU105" s="124" t="s">
        <v>84</v>
      </c>
      <c r="AY105" s="13" t="s">
        <v>115</v>
      </c>
      <c r="BE105" s="125">
        <f>IF(N105="základní",J105,0)</f>
        <v>0</v>
      </c>
      <c r="BF105" s="125">
        <f>IF(N105="snížená",J105,0)</f>
        <v>0</v>
      </c>
      <c r="BG105" s="125">
        <f>IF(N105="zákl. přenesená",J105,0)</f>
        <v>0</v>
      </c>
      <c r="BH105" s="125">
        <f>IF(N105="sníž. přenesená",J105,0)</f>
        <v>0</v>
      </c>
      <c r="BI105" s="125">
        <f>IF(N105="nulová",J105,0)</f>
        <v>0</v>
      </c>
      <c r="BJ105" s="13" t="s">
        <v>84</v>
      </c>
      <c r="BK105" s="125">
        <f>ROUND(I105*H105,2)</f>
        <v>0</v>
      </c>
      <c r="BL105" s="13" t="s">
        <v>121</v>
      </c>
      <c r="BM105" s="124" t="s">
        <v>166</v>
      </c>
    </row>
    <row r="106" spans="2:65" s="1" customFormat="1" ht="10.199999999999999">
      <c r="B106" s="28"/>
      <c r="D106" s="126" t="s">
        <v>122</v>
      </c>
      <c r="F106" s="127" t="s">
        <v>167</v>
      </c>
      <c r="I106" s="128"/>
      <c r="L106" s="28"/>
      <c r="M106" s="129"/>
      <c r="T106" s="49"/>
      <c r="AT106" s="13" t="s">
        <v>122</v>
      </c>
      <c r="AU106" s="13" t="s">
        <v>84</v>
      </c>
    </row>
    <row r="107" spans="2:65" s="1" customFormat="1" ht="24.15" customHeight="1">
      <c r="B107" s="28"/>
      <c r="C107" s="113" t="s">
        <v>168</v>
      </c>
      <c r="D107" s="113" t="s">
        <v>116</v>
      </c>
      <c r="E107" s="114" t="s">
        <v>169</v>
      </c>
      <c r="F107" s="115" t="s">
        <v>170</v>
      </c>
      <c r="G107" s="116" t="s">
        <v>160</v>
      </c>
      <c r="H107" s="117">
        <v>1.44</v>
      </c>
      <c r="I107" s="118"/>
      <c r="J107" s="119">
        <f>ROUND(I107*H107,2)</f>
        <v>0</v>
      </c>
      <c r="K107" s="115" t="s">
        <v>120</v>
      </c>
      <c r="L107" s="28"/>
      <c r="M107" s="120" t="s">
        <v>19</v>
      </c>
      <c r="N107" s="121" t="s">
        <v>47</v>
      </c>
      <c r="P107" s="122">
        <f>O107*H107</f>
        <v>0</v>
      </c>
      <c r="Q107" s="122">
        <v>0</v>
      </c>
      <c r="R107" s="122">
        <f>Q107*H107</f>
        <v>0</v>
      </c>
      <c r="S107" s="122">
        <v>0</v>
      </c>
      <c r="T107" s="123">
        <f>S107*H107</f>
        <v>0</v>
      </c>
      <c r="AR107" s="124" t="s">
        <v>121</v>
      </c>
      <c r="AT107" s="124" t="s">
        <v>116</v>
      </c>
      <c r="AU107" s="124" t="s">
        <v>84</v>
      </c>
      <c r="AY107" s="13" t="s">
        <v>115</v>
      </c>
      <c r="BE107" s="125">
        <f>IF(N107="základní",J107,0)</f>
        <v>0</v>
      </c>
      <c r="BF107" s="125">
        <f>IF(N107="snížená",J107,0)</f>
        <v>0</v>
      </c>
      <c r="BG107" s="125">
        <f>IF(N107="zákl. přenesená",J107,0)</f>
        <v>0</v>
      </c>
      <c r="BH107" s="125">
        <f>IF(N107="sníž. přenesená",J107,0)</f>
        <v>0</v>
      </c>
      <c r="BI107" s="125">
        <f>IF(N107="nulová",J107,0)</f>
        <v>0</v>
      </c>
      <c r="BJ107" s="13" t="s">
        <v>84</v>
      </c>
      <c r="BK107" s="125">
        <f>ROUND(I107*H107,2)</f>
        <v>0</v>
      </c>
      <c r="BL107" s="13" t="s">
        <v>121</v>
      </c>
      <c r="BM107" s="124" t="s">
        <v>171</v>
      </c>
    </row>
    <row r="108" spans="2:65" s="1" customFormat="1" ht="10.199999999999999">
      <c r="B108" s="28"/>
      <c r="D108" s="126" t="s">
        <v>122</v>
      </c>
      <c r="F108" s="127" t="s">
        <v>172</v>
      </c>
      <c r="I108" s="128"/>
      <c r="L108" s="28"/>
      <c r="M108" s="129"/>
      <c r="T108" s="49"/>
      <c r="AT108" s="13" t="s">
        <v>122</v>
      </c>
      <c r="AU108" s="13" t="s">
        <v>84</v>
      </c>
    </row>
    <row r="109" spans="2:65" s="1" customFormat="1" ht="24.15" customHeight="1">
      <c r="B109" s="28"/>
      <c r="C109" s="113" t="s">
        <v>8</v>
      </c>
      <c r="D109" s="113" t="s">
        <v>116</v>
      </c>
      <c r="E109" s="114" t="s">
        <v>173</v>
      </c>
      <c r="F109" s="115" t="s">
        <v>174</v>
      </c>
      <c r="G109" s="116" t="s">
        <v>160</v>
      </c>
      <c r="H109" s="117">
        <v>1.8</v>
      </c>
      <c r="I109" s="118"/>
      <c r="J109" s="119">
        <f>ROUND(I109*H109,2)</f>
        <v>0</v>
      </c>
      <c r="K109" s="115" t="s">
        <v>120</v>
      </c>
      <c r="L109" s="28"/>
      <c r="M109" s="120" t="s">
        <v>19</v>
      </c>
      <c r="N109" s="121" t="s">
        <v>47</v>
      </c>
      <c r="P109" s="122">
        <f>O109*H109</f>
        <v>0</v>
      </c>
      <c r="Q109" s="122">
        <v>0</v>
      </c>
      <c r="R109" s="122">
        <f>Q109*H109</f>
        <v>0</v>
      </c>
      <c r="S109" s="122">
        <v>0</v>
      </c>
      <c r="T109" s="123">
        <f>S109*H109</f>
        <v>0</v>
      </c>
      <c r="AR109" s="124" t="s">
        <v>121</v>
      </c>
      <c r="AT109" s="124" t="s">
        <v>116</v>
      </c>
      <c r="AU109" s="124" t="s">
        <v>84</v>
      </c>
      <c r="AY109" s="13" t="s">
        <v>115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3" t="s">
        <v>84</v>
      </c>
      <c r="BK109" s="125">
        <f>ROUND(I109*H109,2)</f>
        <v>0</v>
      </c>
      <c r="BL109" s="13" t="s">
        <v>121</v>
      </c>
      <c r="BM109" s="124" t="s">
        <v>175</v>
      </c>
    </row>
    <row r="110" spans="2:65" s="1" customFormat="1" ht="10.199999999999999">
      <c r="B110" s="28"/>
      <c r="D110" s="126" t="s">
        <v>122</v>
      </c>
      <c r="F110" s="127" t="s">
        <v>176</v>
      </c>
      <c r="I110" s="128"/>
      <c r="L110" s="28"/>
      <c r="M110" s="129"/>
      <c r="T110" s="49"/>
      <c r="AT110" s="13" t="s">
        <v>122</v>
      </c>
      <c r="AU110" s="13" t="s">
        <v>84</v>
      </c>
    </row>
    <row r="111" spans="2:65" s="1" customFormat="1" ht="24.15" customHeight="1">
      <c r="B111" s="28"/>
      <c r="C111" s="113" t="s">
        <v>177</v>
      </c>
      <c r="D111" s="113" t="s">
        <v>116</v>
      </c>
      <c r="E111" s="114" t="s">
        <v>178</v>
      </c>
      <c r="F111" s="115" t="s">
        <v>179</v>
      </c>
      <c r="G111" s="116" t="s">
        <v>160</v>
      </c>
      <c r="H111" s="117">
        <v>0.54</v>
      </c>
      <c r="I111" s="118"/>
      <c r="J111" s="119">
        <f>ROUND(I111*H111,2)</f>
        <v>0</v>
      </c>
      <c r="K111" s="115" t="s">
        <v>120</v>
      </c>
      <c r="L111" s="28"/>
      <c r="M111" s="120" t="s">
        <v>19</v>
      </c>
      <c r="N111" s="121" t="s">
        <v>47</v>
      </c>
      <c r="P111" s="122">
        <f>O111*H111</f>
        <v>0</v>
      </c>
      <c r="Q111" s="122">
        <v>0</v>
      </c>
      <c r="R111" s="122">
        <f>Q111*H111</f>
        <v>0</v>
      </c>
      <c r="S111" s="122">
        <v>0</v>
      </c>
      <c r="T111" s="123">
        <f>S111*H111</f>
        <v>0</v>
      </c>
      <c r="AR111" s="124" t="s">
        <v>121</v>
      </c>
      <c r="AT111" s="124" t="s">
        <v>116</v>
      </c>
      <c r="AU111" s="124" t="s">
        <v>84</v>
      </c>
      <c r="AY111" s="13" t="s">
        <v>115</v>
      </c>
      <c r="BE111" s="125">
        <f>IF(N111="základní",J111,0)</f>
        <v>0</v>
      </c>
      <c r="BF111" s="125">
        <f>IF(N111="snížená",J111,0)</f>
        <v>0</v>
      </c>
      <c r="BG111" s="125">
        <f>IF(N111="zákl. přenesená",J111,0)</f>
        <v>0</v>
      </c>
      <c r="BH111" s="125">
        <f>IF(N111="sníž. přenesená",J111,0)</f>
        <v>0</v>
      </c>
      <c r="BI111" s="125">
        <f>IF(N111="nulová",J111,0)</f>
        <v>0</v>
      </c>
      <c r="BJ111" s="13" t="s">
        <v>84</v>
      </c>
      <c r="BK111" s="125">
        <f>ROUND(I111*H111,2)</f>
        <v>0</v>
      </c>
      <c r="BL111" s="13" t="s">
        <v>121</v>
      </c>
      <c r="BM111" s="124" t="s">
        <v>180</v>
      </c>
    </row>
    <row r="112" spans="2:65" s="1" customFormat="1" ht="10.199999999999999">
      <c r="B112" s="28"/>
      <c r="D112" s="126" t="s">
        <v>122</v>
      </c>
      <c r="F112" s="127" t="s">
        <v>181</v>
      </c>
      <c r="I112" s="128"/>
      <c r="L112" s="28"/>
      <c r="M112" s="129"/>
      <c r="T112" s="49"/>
      <c r="AT112" s="13" t="s">
        <v>122</v>
      </c>
      <c r="AU112" s="13" t="s">
        <v>84</v>
      </c>
    </row>
    <row r="113" spans="2:65" s="1" customFormat="1" ht="16.5" customHeight="1">
      <c r="B113" s="28"/>
      <c r="C113" s="113" t="s">
        <v>134</v>
      </c>
      <c r="D113" s="113" t="s">
        <v>116</v>
      </c>
      <c r="E113" s="114" t="s">
        <v>182</v>
      </c>
      <c r="F113" s="115" t="s">
        <v>183</v>
      </c>
      <c r="G113" s="116" t="s">
        <v>130</v>
      </c>
      <c r="H113" s="117">
        <v>56</v>
      </c>
      <c r="I113" s="118"/>
      <c r="J113" s="119">
        <f>ROUND(I113*H113,2)</f>
        <v>0</v>
      </c>
      <c r="K113" s="115" t="s">
        <v>120</v>
      </c>
      <c r="L113" s="28"/>
      <c r="M113" s="120" t="s">
        <v>19</v>
      </c>
      <c r="N113" s="121" t="s">
        <v>47</v>
      </c>
      <c r="P113" s="122">
        <f>O113*H113</f>
        <v>0</v>
      </c>
      <c r="Q113" s="122">
        <v>0</v>
      </c>
      <c r="R113" s="122">
        <f>Q113*H113</f>
        <v>0</v>
      </c>
      <c r="S113" s="122">
        <v>0</v>
      </c>
      <c r="T113" s="123">
        <f>S113*H113</f>
        <v>0</v>
      </c>
      <c r="AR113" s="124" t="s">
        <v>121</v>
      </c>
      <c r="AT113" s="124" t="s">
        <v>116</v>
      </c>
      <c r="AU113" s="124" t="s">
        <v>84</v>
      </c>
      <c r="AY113" s="13" t="s">
        <v>115</v>
      </c>
      <c r="BE113" s="125">
        <f>IF(N113="základní",J113,0)</f>
        <v>0</v>
      </c>
      <c r="BF113" s="125">
        <f>IF(N113="snížená",J113,0)</f>
        <v>0</v>
      </c>
      <c r="BG113" s="125">
        <f>IF(N113="zákl. přenesená",J113,0)</f>
        <v>0</v>
      </c>
      <c r="BH113" s="125">
        <f>IF(N113="sníž. přenesená",J113,0)</f>
        <v>0</v>
      </c>
      <c r="BI113" s="125">
        <f>IF(N113="nulová",J113,0)</f>
        <v>0</v>
      </c>
      <c r="BJ113" s="13" t="s">
        <v>84</v>
      </c>
      <c r="BK113" s="125">
        <f>ROUND(I113*H113,2)</f>
        <v>0</v>
      </c>
      <c r="BL113" s="13" t="s">
        <v>121</v>
      </c>
      <c r="BM113" s="124" t="s">
        <v>184</v>
      </c>
    </row>
    <row r="114" spans="2:65" s="1" customFormat="1" ht="10.199999999999999">
      <c r="B114" s="28"/>
      <c r="D114" s="126" t="s">
        <v>122</v>
      </c>
      <c r="F114" s="127" t="s">
        <v>185</v>
      </c>
      <c r="I114" s="128"/>
      <c r="L114" s="28"/>
      <c r="M114" s="129"/>
      <c r="T114" s="49"/>
      <c r="AT114" s="13" t="s">
        <v>122</v>
      </c>
      <c r="AU114" s="13" t="s">
        <v>84</v>
      </c>
    </row>
    <row r="115" spans="2:65" s="1" customFormat="1" ht="16.5" customHeight="1">
      <c r="B115" s="28"/>
      <c r="C115" s="113" t="s">
        <v>186</v>
      </c>
      <c r="D115" s="113" t="s">
        <v>116</v>
      </c>
      <c r="E115" s="114" t="s">
        <v>187</v>
      </c>
      <c r="F115" s="115" t="s">
        <v>188</v>
      </c>
      <c r="G115" s="116" t="s">
        <v>130</v>
      </c>
      <c r="H115" s="117">
        <v>56</v>
      </c>
      <c r="I115" s="118"/>
      <c r="J115" s="119">
        <f>ROUND(I115*H115,2)</f>
        <v>0</v>
      </c>
      <c r="K115" s="115" t="s">
        <v>120</v>
      </c>
      <c r="L115" s="28"/>
      <c r="M115" s="120" t="s">
        <v>19</v>
      </c>
      <c r="N115" s="121" t="s">
        <v>47</v>
      </c>
      <c r="P115" s="122">
        <f>O115*H115</f>
        <v>0</v>
      </c>
      <c r="Q115" s="122">
        <v>0</v>
      </c>
      <c r="R115" s="122">
        <f>Q115*H115</f>
        <v>0</v>
      </c>
      <c r="S115" s="122">
        <v>0</v>
      </c>
      <c r="T115" s="123">
        <f>S115*H115</f>
        <v>0</v>
      </c>
      <c r="AR115" s="124" t="s">
        <v>121</v>
      </c>
      <c r="AT115" s="124" t="s">
        <v>116</v>
      </c>
      <c r="AU115" s="124" t="s">
        <v>84</v>
      </c>
      <c r="AY115" s="13" t="s">
        <v>115</v>
      </c>
      <c r="BE115" s="125">
        <f>IF(N115="základní",J115,0)</f>
        <v>0</v>
      </c>
      <c r="BF115" s="125">
        <f>IF(N115="snížená",J115,0)</f>
        <v>0</v>
      </c>
      <c r="BG115" s="125">
        <f>IF(N115="zákl. přenesená",J115,0)</f>
        <v>0</v>
      </c>
      <c r="BH115" s="125">
        <f>IF(N115="sníž. přenesená",J115,0)</f>
        <v>0</v>
      </c>
      <c r="BI115" s="125">
        <f>IF(N115="nulová",J115,0)</f>
        <v>0</v>
      </c>
      <c r="BJ115" s="13" t="s">
        <v>84</v>
      </c>
      <c r="BK115" s="125">
        <f>ROUND(I115*H115,2)</f>
        <v>0</v>
      </c>
      <c r="BL115" s="13" t="s">
        <v>121</v>
      </c>
      <c r="BM115" s="124" t="s">
        <v>189</v>
      </c>
    </row>
    <row r="116" spans="2:65" s="1" customFormat="1" ht="10.199999999999999">
      <c r="B116" s="28"/>
      <c r="D116" s="126" t="s">
        <v>122</v>
      </c>
      <c r="F116" s="127" t="s">
        <v>190</v>
      </c>
      <c r="I116" s="128"/>
      <c r="L116" s="28"/>
      <c r="M116" s="129"/>
      <c r="T116" s="49"/>
      <c r="AT116" s="13" t="s">
        <v>122</v>
      </c>
      <c r="AU116" s="13" t="s">
        <v>84</v>
      </c>
    </row>
    <row r="117" spans="2:65" s="1" customFormat="1" ht="16.5" customHeight="1">
      <c r="B117" s="28"/>
      <c r="C117" s="113" t="s">
        <v>139</v>
      </c>
      <c r="D117" s="113" t="s">
        <v>116</v>
      </c>
      <c r="E117" s="114" t="s">
        <v>191</v>
      </c>
      <c r="F117" s="115" t="s">
        <v>192</v>
      </c>
      <c r="G117" s="116" t="s">
        <v>130</v>
      </c>
      <c r="H117" s="117">
        <v>10</v>
      </c>
      <c r="I117" s="118"/>
      <c r="J117" s="119">
        <f>ROUND(I117*H117,2)</f>
        <v>0</v>
      </c>
      <c r="K117" s="115" t="s">
        <v>120</v>
      </c>
      <c r="L117" s="28"/>
      <c r="M117" s="120" t="s">
        <v>19</v>
      </c>
      <c r="N117" s="121" t="s">
        <v>47</v>
      </c>
      <c r="P117" s="122">
        <f>O117*H117</f>
        <v>0</v>
      </c>
      <c r="Q117" s="122">
        <v>0</v>
      </c>
      <c r="R117" s="122">
        <f>Q117*H117</f>
        <v>0</v>
      </c>
      <c r="S117" s="122">
        <v>0</v>
      </c>
      <c r="T117" s="123">
        <f>S117*H117</f>
        <v>0</v>
      </c>
      <c r="AR117" s="124" t="s">
        <v>121</v>
      </c>
      <c r="AT117" s="124" t="s">
        <v>116</v>
      </c>
      <c r="AU117" s="124" t="s">
        <v>84</v>
      </c>
      <c r="AY117" s="13" t="s">
        <v>115</v>
      </c>
      <c r="BE117" s="125">
        <f>IF(N117="základní",J117,0)</f>
        <v>0</v>
      </c>
      <c r="BF117" s="125">
        <f>IF(N117="snížená",J117,0)</f>
        <v>0</v>
      </c>
      <c r="BG117" s="125">
        <f>IF(N117="zákl. přenesená",J117,0)</f>
        <v>0</v>
      </c>
      <c r="BH117" s="125">
        <f>IF(N117="sníž. přenesená",J117,0)</f>
        <v>0</v>
      </c>
      <c r="BI117" s="125">
        <f>IF(N117="nulová",J117,0)</f>
        <v>0</v>
      </c>
      <c r="BJ117" s="13" t="s">
        <v>84</v>
      </c>
      <c r="BK117" s="125">
        <f>ROUND(I117*H117,2)</f>
        <v>0</v>
      </c>
      <c r="BL117" s="13" t="s">
        <v>121</v>
      </c>
      <c r="BM117" s="124" t="s">
        <v>193</v>
      </c>
    </row>
    <row r="118" spans="2:65" s="1" customFormat="1" ht="10.199999999999999">
      <c r="B118" s="28"/>
      <c r="D118" s="126" t="s">
        <v>122</v>
      </c>
      <c r="F118" s="127" t="s">
        <v>194</v>
      </c>
      <c r="I118" s="128"/>
      <c r="L118" s="28"/>
      <c r="M118" s="129"/>
      <c r="T118" s="49"/>
      <c r="AT118" s="13" t="s">
        <v>122</v>
      </c>
      <c r="AU118" s="13" t="s">
        <v>84</v>
      </c>
    </row>
    <row r="119" spans="2:65" s="1" customFormat="1" ht="24.15" customHeight="1">
      <c r="B119" s="28"/>
      <c r="C119" s="113" t="s">
        <v>195</v>
      </c>
      <c r="D119" s="113" t="s">
        <v>116</v>
      </c>
      <c r="E119" s="114" t="s">
        <v>196</v>
      </c>
      <c r="F119" s="115" t="s">
        <v>197</v>
      </c>
      <c r="G119" s="116" t="s">
        <v>130</v>
      </c>
      <c r="H119" s="117">
        <v>14</v>
      </c>
      <c r="I119" s="118"/>
      <c r="J119" s="119">
        <f>ROUND(I119*H119,2)</f>
        <v>0</v>
      </c>
      <c r="K119" s="115" t="s">
        <v>120</v>
      </c>
      <c r="L119" s="28"/>
      <c r="M119" s="120" t="s">
        <v>19</v>
      </c>
      <c r="N119" s="121" t="s">
        <v>47</v>
      </c>
      <c r="P119" s="122">
        <f>O119*H119</f>
        <v>0</v>
      </c>
      <c r="Q119" s="122">
        <v>0</v>
      </c>
      <c r="R119" s="122">
        <f>Q119*H119</f>
        <v>0</v>
      </c>
      <c r="S119" s="122">
        <v>0</v>
      </c>
      <c r="T119" s="123">
        <f>S119*H119</f>
        <v>0</v>
      </c>
      <c r="AR119" s="124" t="s">
        <v>121</v>
      </c>
      <c r="AT119" s="124" t="s">
        <v>116</v>
      </c>
      <c r="AU119" s="124" t="s">
        <v>84</v>
      </c>
      <c r="AY119" s="13" t="s">
        <v>115</v>
      </c>
      <c r="BE119" s="125">
        <f>IF(N119="základní",J119,0)</f>
        <v>0</v>
      </c>
      <c r="BF119" s="125">
        <f>IF(N119="snížená",J119,0)</f>
        <v>0</v>
      </c>
      <c r="BG119" s="125">
        <f>IF(N119="zákl. přenesená",J119,0)</f>
        <v>0</v>
      </c>
      <c r="BH119" s="125">
        <f>IF(N119="sníž. přenesená",J119,0)</f>
        <v>0</v>
      </c>
      <c r="BI119" s="125">
        <f>IF(N119="nulová",J119,0)</f>
        <v>0</v>
      </c>
      <c r="BJ119" s="13" t="s">
        <v>84</v>
      </c>
      <c r="BK119" s="125">
        <f>ROUND(I119*H119,2)</f>
        <v>0</v>
      </c>
      <c r="BL119" s="13" t="s">
        <v>121</v>
      </c>
      <c r="BM119" s="124" t="s">
        <v>198</v>
      </c>
    </row>
    <row r="120" spans="2:65" s="1" customFormat="1" ht="10.199999999999999">
      <c r="B120" s="28"/>
      <c r="D120" s="126" t="s">
        <v>122</v>
      </c>
      <c r="F120" s="127" t="s">
        <v>199</v>
      </c>
      <c r="I120" s="128"/>
      <c r="L120" s="28"/>
      <c r="M120" s="129"/>
      <c r="T120" s="49"/>
      <c r="AT120" s="13" t="s">
        <v>122</v>
      </c>
      <c r="AU120" s="13" t="s">
        <v>84</v>
      </c>
    </row>
    <row r="121" spans="2:65" s="1" customFormat="1" ht="16.5" customHeight="1">
      <c r="B121" s="28"/>
      <c r="C121" s="130" t="s">
        <v>145</v>
      </c>
      <c r="D121" s="130" t="s">
        <v>200</v>
      </c>
      <c r="E121" s="131" t="s">
        <v>201</v>
      </c>
      <c r="F121" s="132" t="s">
        <v>202</v>
      </c>
      <c r="G121" s="133" t="s">
        <v>160</v>
      </c>
      <c r="H121" s="134">
        <v>1.764</v>
      </c>
      <c r="I121" s="135"/>
      <c r="J121" s="136">
        <f>ROUND(I121*H121,2)</f>
        <v>0</v>
      </c>
      <c r="K121" s="132" t="s">
        <v>120</v>
      </c>
      <c r="L121" s="137"/>
      <c r="M121" s="138" t="s">
        <v>19</v>
      </c>
      <c r="N121" s="139" t="s">
        <v>47</v>
      </c>
      <c r="P121" s="122">
        <f>O121*H121</f>
        <v>0</v>
      </c>
      <c r="Q121" s="122">
        <v>0</v>
      </c>
      <c r="R121" s="122">
        <f>Q121*H121</f>
        <v>0</v>
      </c>
      <c r="S121" s="122">
        <v>0</v>
      </c>
      <c r="T121" s="123">
        <f>S121*H121</f>
        <v>0</v>
      </c>
      <c r="AR121" s="124" t="s">
        <v>152</v>
      </c>
      <c r="AT121" s="124" t="s">
        <v>200</v>
      </c>
      <c r="AU121" s="124" t="s">
        <v>84</v>
      </c>
      <c r="AY121" s="13" t="s">
        <v>115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3" t="s">
        <v>84</v>
      </c>
      <c r="BK121" s="125">
        <f>ROUND(I121*H121,2)</f>
        <v>0</v>
      </c>
      <c r="BL121" s="13" t="s">
        <v>121</v>
      </c>
      <c r="BM121" s="124" t="s">
        <v>203</v>
      </c>
    </row>
    <row r="122" spans="2:65" s="1" customFormat="1" ht="16.5" customHeight="1">
      <c r="B122" s="28"/>
      <c r="C122" s="130" t="s">
        <v>204</v>
      </c>
      <c r="D122" s="130" t="s">
        <v>200</v>
      </c>
      <c r="E122" s="131" t="s">
        <v>205</v>
      </c>
      <c r="F122" s="132" t="s">
        <v>206</v>
      </c>
      <c r="G122" s="133" t="s">
        <v>130</v>
      </c>
      <c r="H122" s="134">
        <v>14</v>
      </c>
      <c r="I122" s="135"/>
      <c r="J122" s="136">
        <f>ROUND(I122*H122,2)</f>
        <v>0</v>
      </c>
      <c r="K122" s="132" t="s">
        <v>19</v>
      </c>
      <c r="L122" s="137"/>
      <c r="M122" s="138" t="s">
        <v>19</v>
      </c>
      <c r="N122" s="139" t="s">
        <v>47</v>
      </c>
      <c r="P122" s="122">
        <f>O122*H122</f>
        <v>0</v>
      </c>
      <c r="Q122" s="122">
        <v>0</v>
      </c>
      <c r="R122" s="122">
        <f>Q122*H122</f>
        <v>0</v>
      </c>
      <c r="S122" s="122">
        <v>0</v>
      </c>
      <c r="T122" s="123">
        <f>S122*H122</f>
        <v>0</v>
      </c>
      <c r="AR122" s="124" t="s">
        <v>152</v>
      </c>
      <c r="AT122" s="124" t="s">
        <v>200</v>
      </c>
      <c r="AU122" s="124" t="s">
        <v>84</v>
      </c>
      <c r="AY122" s="13" t="s">
        <v>115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3" t="s">
        <v>84</v>
      </c>
      <c r="BK122" s="125">
        <f>ROUND(I122*H122,2)</f>
        <v>0</v>
      </c>
      <c r="BL122" s="13" t="s">
        <v>121</v>
      </c>
      <c r="BM122" s="124" t="s">
        <v>207</v>
      </c>
    </row>
    <row r="123" spans="2:65" s="1" customFormat="1" ht="21.75" customHeight="1">
      <c r="B123" s="28"/>
      <c r="C123" s="113" t="s">
        <v>150</v>
      </c>
      <c r="D123" s="113" t="s">
        <v>116</v>
      </c>
      <c r="E123" s="114" t="s">
        <v>208</v>
      </c>
      <c r="F123" s="115" t="s">
        <v>209</v>
      </c>
      <c r="G123" s="116" t="s">
        <v>130</v>
      </c>
      <c r="H123" s="117">
        <v>14</v>
      </c>
      <c r="I123" s="118"/>
      <c r="J123" s="119">
        <f>ROUND(I123*H123,2)</f>
        <v>0</v>
      </c>
      <c r="K123" s="115" t="s">
        <v>120</v>
      </c>
      <c r="L123" s="28"/>
      <c r="M123" s="120" t="s">
        <v>19</v>
      </c>
      <c r="N123" s="121" t="s">
        <v>47</v>
      </c>
      <c r="P123" s="122">
        <f>O123*H123</f>
        <v>0</v>
      </c>
      <c r="Q123" s="122">
        <v>0</v>
      </c>
      <c r="R123" s="122">
        <f>Q123*H123</f>
        <v>0</v>
      </c>
      <c r="S123" s="122">
        <v>0</v>
      </c>
      <c r="T123" s="123">
        <f>S123*H123</f>
        <v>0</v>
      </c>
      <c r="AR123" s="124" t="s">
        <v>121</v>
      </c>
      <c r="AT123" s="124" t="s">
        <v>116</v>
      </c>
      <c r="AU123" s="124" t="s">
        <v>84</v>
      </c>
      <c r="AY123" s="13" t="s">
        <v>115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3" t="s">
        <v>84</v>
      </c>
      <c r="BK123" s="125">
        <f>ROUND(I123*H123,2)</f>
        <v>0</v>
      </c>
      <c r="BL123" s="13" t="s">
        <v>121</v>
      </c>
      <c r="BM123" s="124" t="s">
        <v>210</v>
      </c>
    </row>
    <row r="124" spans="2:65" s="1" customFormat="1" ht="10.199999999999999">
      <c r="B124" s="28"/>
      <c r="D124" s="126" t="s">
        <v>122</v>
      </c>
      <c r="F124" s="127" t="s">
        <v>211</v>
      </c>
      <c r="I124" s="128"/>
      <c r="L124" s="28"/>
      <c r="M124" s="129"/>
      <c r="T124" s="49"/>
      <c r="AT124" s="13" t="s">
        <v>122</v>
      </c>
      <c r="AU124" s="13" t="s">
        <v>84</v>
      </c>
    </row>
    <row r="125" spans="2:65" s="1" customFormat="1" ht="24.15" customHeight="1">
      <c r="B125" s="28"/>
      <c r="C125" s="113" t="s">
        <v>7</v>
      </c>
      <c r="D125" s="113" t="s">
        <v>116</v>
      </c>
      <c r="E125" s="114" t="s">
        <v>212</v>
      </c>
      <c r="F125" s="115" t="s">
        <v>213</v>
      </c>
      <c r="G125" s="116" t="s">
        <v>119</v>
      </c>
      <c r="H125" s="117">
        <v>15.25</v>
      </c>
      <c r="I125" s="118"/>
      <c r="J125" s="119">
        <f>ROUND(I125*H125,2)</f>
        <v>0</v>
      </c>
      <c r="K125" s="115" t="s">
        <v>120</v>
      </c>
      <c r="L125" s="28"/>
      <c r="M125" s="120" t="s">
        <v>19</v>
      </c>
      <c r="N125" s="121" t="s">
        <v>47</v>
      </c>
      <c r="P125" s="122">
        <f>O125*H125</f>
        <v>0</v>
      </c>
      <c r="Q125" s="122">
        <v>0</v>
      </c>
      <c r="R125" s="122">
        <f>Q125*H125</f>
        <v>0</v>
      </c>
      <c r="S125" s="122">
        <v>0</v>
      </c>
      <c r="T125" s="123">
        <f>S125*H125</f>
        <v>0</v>
      </c>
      <c r="AR125" s="124" t="s">
        <v>121</v>
      </c>
      <c r="AT125" s="124" t="s">
        <v>116</v>
      </c>
      <c r="AU125" s="124" t="s">
        <v>84</v>
      </c>
      <c r="AY125" s="13" t="s">
        <v>115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3" t="s">
        <v>84</v>
      </c>
      <c r="BK125" s="125">
        <f>ROUND(I125*H125,2)</f>
        <v>0</v>
      </c>
      <c r="BL125" s="13" t="s">
        <v>121</v>
      </c>
      <c r="BM125" s="124" t="s">
        <v>214</v>
      </c>
    </row>
    <row r="126" spans="2:65" s="1" customFormat="1" ht="10.199999999999999">
      <c r="B126" s="28"/>
      <c r="D126" s="126" t="s">
        <v>122</v>
      </c>
      <c r="F126" s="127" t="s">
        <v>215</v>
      </c>
      <c r="I126" s="128"/>
      <c r="L126" s="28"/>
      <c r="M126" s="129"/>
      <c r="T126" s="49"/>
      <c r="AT126" s="13" t="s">
        <v>122</v>
      </c>
      <c r="AU126" s="13" t="s">
        <v>84</v>
      </c>
    </row>
    <row r="127" spans="2:65" s="1" customFormat="1" ht="24.15" customHeight="1">
      <c r="B127" s="28"/>
      <c r="C127" s="113" t="s">
        <v>155</v>
      </c>
      <c r="D127" s="113" t="s">
        <v>116</v>
      </c>
      <c r="E127" s="114" t="s">
        <v>216</v>
      </c>
      <c r="F127" s="115" t="s">
        <v>217</v>
      </c>
      <c r="G127" s="116" t="s">
        <v>119</v>
      </c>
      <c r="H127" s="117">
        <v>15.25</v>
      </c>
      <c r="I127" s="118"/>
      <c r="J127" s="119">
        <f>ROUND(I127*H127,2)</f>
        <v>0</v>
      </c>
      <c r="K127" s="115" t="s">
        <v>120</v>
      </c>
      <c r="L127" s="28"/>
      <c r="M127" s="120" t="s">
        <v>19</v>
      </c>
      <c r="N127" s="121" t="s">
        <v>47</v>
      </c>
      <c r="P127" s="122">
        <f>O127*H127</f>
        <v>0</v>
      </c>
      <c r="Q127" s="122">
        <v>0</v>
      </c>
      <c r="R127" s="122">
        <f>Q127*H127</f>
        <v>0</v>
      </c>
      <c r="S127" s="122">
        <v>0</v>
      </c>
      <c r="T127" s="123">
        <f>S127*H127</f>
        <v>0</v>
      </c>
      <c r="AR127" s="124" t="s">
        <v>121</v>
      </c>
      <c r="AT127" s="124" t="s">
        <v>116</v>
      </c>
      <c r="AU127" s="124" t="s">
        <v>84</v>
      </c>
      <c r="AY127" s="13" t="s">
        <v>115</v>
      </c>
      <c r="BE127" s="125">
        <f>IF(N127="základní",J127,0)</f>
        <v>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3" t="s">
        <v>84</v>
      </c>
      <c r="BK127" s="125">
        <f>ROUND(I127*H127,2)</f>
        <v>0</v>
      </c>
      <c r="BL127" s="13" t="s">
        <v>121</v>
      </c>
      <c r="BM127" s="124" t="s">
        <v>218</v>
      </c>
    </row>
    <row r="128" spans="2:65" s="1" customFormat="1" ht="10.199999999999999">
      <c r="B128" s="28"/>
      <c r="D128" s="126" t="s">
        <v>122</v>
      </c>
      <c r="F128" s="127" t="s">
        <v>219</v>
      </c>
      <c r="I128" s="128"/>
      <c r="L128" s="28"/>
      <c r="M128" s="129"/>
      <c r="T128" s="49"/>
      <c r="AT128" s="13" t="s">
        <v>122</v>
      </c>
      <c r="AU128" s="13" t="s">
        <v>84</v>
      </c>
    </row>
    <row r="129" spans="2:65" s="1" customFormat="1" ht="16.5" customHeight="1">
      <c r="B129" s="28"/>
      <c r="C129" s="130" t="s">
        <v>220</v>
      </c>
      <c r="D129" s="130" t="s">
        <v>200</v>
      </c>
      <c r="E129" s="131" t="s">
        <v>221</v>
      </c>
      <c r="F129" s="132" t="s">
        <v>222</v>
      </c>
      <c r="G129" s="133" t="s">
        <v>223</v>
      </c>
      <c r="H129" s="134">
        <v>0.76300000000000001</v>
      </c>
      <c r="I129" s="135"/>
      <c r="J129" s="136">
        <f>ROUND(I129*H129,2)</f>
        <v>0</v>
      </c>
      <c r="K129" s="132" t="s">
        <v>120</v>
      </c>
      <c r="L129" s="137"/>
      <c r="M129" s="138" t="s">
        <v>19</v>
      </c>
      <c r="N129" s="139" t="s">
        <v>47</v>
      </c>
      <c r="P129" s="122">
        <f>O129*H129</f>
        <v>0</v>
      </c>
      <c r="Q129" s="122">
        <v>0</v>
      </c>
      <c r="R129" s="122">
        <f>Q129*H129</f>
        <v>0</v>
      </c>
      <c r="S129" s="122">
        <v>0</v>
      </c>
      <c r="T129" s="123">
        <f>S129*H129</f>
        <v>0</v>
      </c>
      <c r="AR129" s="124" t="s">
        <v>152</v>
      </c>
      <c r="AT129" s="124" t="s">
        <v>200</v>
      </c>
      <c r="AU129" s="124" t="s">
        <v>84</v>
      </c>
      <c r="AY129" s="13" t="s">
        <v>115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3" t="s">
        <v>84</v>
      </c>
      <c r="BK129" s="125">
        <f>ROUND(I129*H129,2)</f>
        <v>0</v>
      </c>
      <c r="BL129" s="13" t="s">
        <v>121</v>
      </c>
      <c r="BM129" s="124" t="s">
        <v>224</v>
      </c>
    </row>
    <row r="130" spans="2:65" s="1" customFormat="1" ht="16.5" customHeight="1">
      <c r="B130" s="28"/>
      <c r="C130" s="113" t="s">
        <v>161</v>
      </c>
      <c r="D130" s="113" t="s">
        <v>116</v>
      </c>
      <c r="E130" s="114" t="s">
        <v>225</v>
      </c>
      <c r="F130" s="115" t="s">
        <v>226</v>
      </c>
      <c r="G130" s="116" t="s">
        <v>144</v>
      </c>
      <c r="H130" s="117">
        <v>1.5249999999999999</v>
      </c>
      <c r="I130" s="118"/>
      <c r="J130" s="119">
        <f>ROUND(I130*H130,2)</f>
        <v>0</v>
      </c>
      <c r="K130" s="115" t="s">
        <v>19</v>
      </c>
      <c r="L130" s="28"/>
      <c r="M130" s="120" t="s">
        <v>19</v>
      </c>
      <c r="N130" s="121" t="s">
        <v>47</v>
      </c>
      <c r="P130" s="122">
        <f>O130*H130</f>
        <v>0</v>
      </c>
      <c r="Q130" s="122">
        <v>0</v>
      </c>
      <c r="R130" s="122">
        <f>Q130*H130</f>
        <v>0</v>
      </c>
      <c r="S130" s="122">
        <v>0</v>
      </c>
      <c r="T130" s="123">
        <f>S130*H130</f>
        <v>0</v>
      </c>
      <c r="AR130" s="124" t="s">
        <v>121</v>
      </c>
      <c r="AT130" s="124" t="s">
        <v>116</v>
      </c>
      <c r="AU130" s="124" t="s">
        <v>84</v>
      </c>
      <c r="AY130" s="13" t="s">
        <v>115</v>
      </c>
      <c r="BE130" s="125">
        <f>IF(N130="základní",J130,0)</f>
        <v>0</v>
      </c>
      <c r="BF130" s="125">
        <f>IF(N130="snížená",J130,0)</f>
        <v>0</v>
      </c>
      <c r="BG130" s="125">
        <f>IF(N130="zákl. přenesená",J130,0)</f>
        <v>0</v>
      </c>
      <c r="BH130" s="125">
        <f>IF(N130="sníž. přenesená",J130,0)</f>
        <v>0</v>
      </c>
      <c r="BI130" s="125">
        <f>IF(N130="nulová",J130,0)</f>
        <v>0</v>
      </c>
      <c r="BJ130" s="13" t="s">
        <v>84</v>
      </c>
      <c r="BK130" s="125">
        <f>ROUND(I130*H130,2)</f>
        <v>0</v>
      </c>
      <c r="BL130" s="13" t="s">
        <v>121</v>
      </c>
      <c r="BM130" s="124" t="s">
        <v>227</v>
      </c>
    </row>
    <row r="131" spans="2:65" s="1" customFormat="1" ht="16.5" customHeight="1">
      <c r="B131" s="28"/>
      <c r="C131" s="130" t="s">
        <v>228</v>
      </c>
      <c r="D131" s="130" t="s">
        <v>200</v>
      </c>
      <c r="E131" s="131" t="s">
        <v>229</v>
      </c>
      <c r="F131" s="132" t="s">
        <v>230</v>
      </c>
      <c r="G131" s="133" t="s">
        <v>144</v>
      </c>
      <c r="H131" s="134">
        <v>1.5249999999999999</v>
      </c>
      <c r="I131" s="135"/>
      <c r="J131" s="136">
        <f>ROUND(I131*H131,2)</f>
        <v>0</v>
      </c>
      <c r="K131" s="132" t="s">
        <v>120</v>
      </c>
      <c r="L131" s="137"/>
      <c r="M131" s="138" t="s">
        <v>19</v>
      </c>
      <c r="N131" s="139" t="s">
        <v>47</v>
      </c>
      <c r="P131" s="122">
        <f>O131*H131</f>
        <v>0</v>
      </c>
      <c r="Q131" s="122">
        <v>0</v>
      </c>
      <c r="R131" s="122">
        <f>Q131*H131</f>
        <v>0</v>
      </c>
      <c r="S131" s="122">
        <v>0</v>
      </c>
      <c r="T131" s="123">
        <f>S131*H131</f>
        <v>0</v>
      </c>
      <c r="AR131" s="124" t="s">
        <v>152</v>
      </c>
      <c r="AT131" s="124" t="s">
        <v>200</v>
      </c>
      <c r="AU131" s="124" t="s">
        <v>84</v>
      </c>
      <c r="AY131" s="13" t="s">
        <v>115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3" t="s">
        <v>84</v>
      </c>
      <c r="BK131" s="125">
        <f>ROUND(I131*H131,2)</f>
        <v>0</v>
      </c>
      <c r="BL131" s="13" t="s">
        <v>121</v>
      </c>
      <c r="BM131" s="124" t="s">
        <v>231</v>
      </c>
    </row>
    <row r="132" spans="2:65" s="1" customFormat="1" ht="16.5" customHeight="1">
      <c r="B132" s="28"/>
      <c r="C132" s="113" t="s">
        <v>166</v>
      </c>
      <c r="D132" s="113" t="s">
        <v>116</v>
      </c>
      <c r="E132" s="114" t="s">
        <v>232</v>
      </c>
      <c r="F132" s="115" t="s">
        <v>233</v>
      </c>
      <c r="G132" s="116" t="s">
        <v>234</v>
      </c>
      <c r="H132" s="117">
        <v>7</v>
      </c>
      <c r="I132" s="118"/>
      <c r="J132" s="119">
        <f>ROUND(I132*H132,2)</f>
        <v>0</v>
      </c>
      <c r="K132" s="115" t="s">
        <v>120</v>
      </c>
      <c r="L132" s="28"/>
      <c r="M132" s="120" t="s">
        <v>19</v>
      </c>
      <c r="N132" s="121" t="s">
        <v>47</v>
      </c>
      <c r="P132" s="122">
        <f>O132*H132</f>
        <v>0</v>
      </c>
      <c r="Q132" s="122">
        <v>0</v>
      </c>
      <c r="R132" s="122">
        <f>Q132*H132</f>
        <v>0</v>
      </c>
      <c r="S132" s="122">
        <v>0</v>
      </c>
      <c r="T132" s="123">
        <f>S132*H132</f>
        <v>0</v>
      </c>
      <c r="AR132" s="124" t="s">
        <v>121</v>
      </c>
      <c r="AT132" s="124" t="s">
        <v>116</v>
      </c>
      <c r="AU132" s="124" t="s">
        <v>84</v>
      </c>
      <c r="AY132" s="13" t="s">
        <v>115</v>
      </c>
      <c r="BE132" s="125">
        <f>IF(N132="základní",J132,0)</f>
        <v>0</v>
      </c>
      <c r="BF132" s="125">
        <f>IF(N132="snížená",J132,0)</f>
        <v>0</v>
      </c>
      <c r="BG132" s="125">
        <f>IF(N132="zákl. přenesená",J132,0)</f>
        <v>0</v>
      </c>
      <c r="BH132" s="125">
        <f>IF(N132="sníž. přenesená",J132,0)</f>
        <v>0</v>
      </c>
      <c r="BI132" s="125">
        <f>IF(N132="nulová",J132,0)</f>
        <v>0</v>
      </c>
      <c r="BJ132" s="13" t="s">
        <v>84</v>
      </c>
      <c r="BK132" s="125">
        <f>ROUND(I132*H132,2)</f>
        <v>0</v>
      </c>
      <c r="BL132" s="13" t="s">
        <v>121</v>
      </c>
      <c r="BM132" s="124" t="s">
        <v>235</v>
      </c>
    </row>
    <row r="133" spans="2:65" s="1" customFormat="1" ht="10.199999999999999">
      <c r="B133" s="28"/>
      <c r="D133" s="126" t="s">
        <v>122</v>
      </c>
      <c r="F133" s="127" t="s">
        <v>236</v>
      </c>
      <c r="I133" s="128"/>
      <c r="L133" s="28"/>
      <c r="M133" s="129"/>
      <c r="T133" s="49"/>
      <c r="AT133" s="13" t="s">
        <v>122</v>
      </c>
      <c r="AU133" s="13" t="s">
        <v>84</v>
      </c>
    </row>
    <row r="134" spans="2:65" s="1" customFormat="1" ht="16.5" customHeight="1">
      <c r="B134" s="28"/>
      <c r="C134" s="130" t="s">
        <v>237</v>
      </c>
      <c r="D134" s="130" t="s">
        <v>200</v>
      </c>
      <c r="E134" s="131" t="s">
        <v>238</v>
      </c>
      <c r="F134" s="132" t="s">
        <v>239</v>
      </c>
      <c r="G134" s="133" t="s">
        <v>234</v>
      </c>
      <c r="H134" s="134">
        <v>7</v>
      </c>
      <c r="I134" s="135"/>
      <c r="J134" s="136">
        <f>ROUND(I134*H134,2)</f>
        <v>0</v>
      </c>
      <c r="K134" s="132" t="s">
        <v>120</v>
      </c>
      <c r="L134" s="137"/>
      <c r="M134" s="138" t="s">
        <v>19</v>
      </c>
      <c r="N134" s="139" t="s">
        <v>47</v>
      </c>
      <c r="P134" s="122">
        <f>O134*H134</f>
        <v>0</v>
      </c>
      <c r="Q134" s="122">
        <v>0</v>
      </c>
      <c r="R134" s="122">
        <f>Q134*H134</f>
        <v>0</v>
      </c>
      <c r="S134" s="122">
        <v>0</v>
      </c>
      <c r="T134" s="123">
        <f>S134*H134</f>
        <v>0</v>
      </c>
      <c r="AR134" s="124" t="s">
        <v>152</v>
      </c>
      <c r="AT134" s="124" t="s">
        <v>200</v>
      </c>
      <c r="AU134" s="124" t="s">
        <v>84</v>
      </c>
      <c r="AY134" s="13" t="s">
        <v>115</v>
      </c>
      <c r="BE134" s="125">
        <f>IF(N134="základní",J134,0)</f>
        <v>0</v>
      </c>
      <c r="BF134" s="125">
        <f>IF(N134="snížená",J134,0)</f>
        <v>0</v>
      </c>
      <c r="BG134" s="125">
        <f>IF(N134="zákl. přenesená",J134,0)</f>
        <v>0</v>
      </c>
      <c r="BH134" s="125">
        <f>IF(N134="sníž. přenesená",J134,0)</f>
        <v>0</v>
      </c>
      <c r="BI134" s="125">
        <f>IF(N134="nulová",J134,0)</f>
        <v>0</v>
      </c>
      <c r="BJ134" s="13" t="s">
        <v>84</v>
      </c>
      <c r="BK134" s="125">
        <f>ROUND(I134*H134,2)</f>
        <v>0</v>
      </c>
      <c r="BL134" s="13" t="s">
        <v>121</v>
      </c>
      <c r="BM134" s="124" t="s">
        <v>240</v>
      </c>
    </row>
    <row r="135" spans="2:65" s="1" customFormat="1" ht="16.5" customHeight="1">
      <c r="B135" s="28"/>
      <c r="C135" s="113" t="s">
        <v>171</v>
      </c>
      <c r="D135" s="113" t="s">
        <v>116</v>
      </c>
      <c r="E135" s="114" t="s">
        <v>241</v>
      </c>
      <c r="F135" s="115" t="s">
        <v>242</v>
      </c>
      <c r="G135" s="116" t="s">
        <v>243</v>
      </c>
      <c r="H135" s="117">
        <v>1.4</v>
      </c>
      <c r="I135" s="118"/>
      <c r="J135" s="119">
        <f>ROUND(I135*H135,2)</f>
        <v>0</v>
      </c>
      <c r="K135" s="115" t="s">
        <v>120</v>
      </c>
      <c r="L135" s="28"/>
      <c r="M135" s="120" t="s">
        <v>19</v>
      </c>
      <c r="N135" s="121" t="s">
        <v>47</v>
      </c>
      <c r="P135" s="122">
        <f>O135*H135</f>
        <v>0</v>
      </c>
      <c r="Q135" s="122">
        <v>0</v>
      </c>
      <c r="R135" s="122">
        <f>Q135*H135</f>
        <v>0</v>
      </c>
      <c r="S135" s="122">
        <v>0</v>
      </c>
      <c r="T135" s="123">
        <f>S135*H135</f>
        <v>0</v>
      </c>
      <c r="AR135" s="124" t="s">
        <v>121</v>
      </c>
      <c r="AT135" s="124" t="s">
        <v>116</v>
      </c>
      <c r="AU135" s="124" t="s">
        <v>84</v>
      </c>
      <c r="AY135" s="13" t="s">
        <v>115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3" t="s">
        <v>84</v>
      </c>
      <c r="BK135" s="125">
        <f>ROUND(I135*H135,2)</f>
        <v>0</v>
      </c>
      <c r="BL135" s="13" t="s">
        <v>121</v>
      </c>
      <c r="BM135" s="124" t="s">
        <v>244</v>
      </c>
    </row>
    <row r="136" spans="2:65" s="1" customFormat="1" ht="10.199999999999999">
      <c r="B136" s="28"/>
      <c r="D136" s="126" t="s">
        <v>122</v>
      </c>
      <c r="F136" s="127" t="s">
        <v>245</v>
      </c>
      <c r="I136" s="128"/>
      <c r="L136" s="28"/>
      <c r="M136" s="129"/>
      <c r="T136" s="49"/>
      <c r="AT136" s="13" t="s">
        <v>122</v>
      </c>
      <c r="AU136" s="13" t="s">
        <v>84</v>
      </c>
    </row>
    <row r="137" spans="2:65" s="1" customFormat="1" ht="16.5" customHeight="1">
      <c r="B137" s="28"/>
      <c r="C137" s="113" t="s">
        <v>246</v>
      </c>
      <c r="D137" s="113" t="s">
        <v>116</v>
      </c>
      <c r="E137" s="114" t="s">
        <v>247</v>
      </c>
      <c r="F137" s="115" t="s">
        <v>248</v>
      </c>
      <c r="G137" s="116" t="s">
        <v>234</v>
      </c>
      <c r="H137" s="117">
        <v>7</v>
      </c>
      <c r="I137" s="118"/>
      <c r="J137" s="119">
        <f>ROUND(I137*H137,2)</f>
        <v>0</v>
      </c>
      <c r="K137" s="115" t="s">
        <v>120</v>
      </c>
      <c r="L137" s="28"/>
      <c r="M137" s="120" t="s">
        <v>19</v>
      </c>
      <c r="N137" s="121" t="s">
        <v>47</v>
      </c>
      <c r="P137" s="122">
        <f>O137*H137</f>
        <v>0</v>
      </c>
      <c r="Q137" s="122">
        <v>0</v>
      </c>
      <c r="R137" s="122">
        <f>Q137*H137</f>
        <v>0</v>
      </c>
      <c r="S137" s="122">
        <v>0</v>
      </c>
      <c r="T137" s="123">
        <f>S137*H137</f>
        <v>0</v>
      </c>
      <c r="AR137" s="124" t="s">
        <v>121</v>
      </c>
      <c r="AT137" s="124" t="s">
        <v>116</v>
      </c>
      <c r="AU137" s="124" t="s">
        <v>84</v>
      </c>
      <c r="AY137" s="13" t="s">
        <v>115</v>
      </c>
      <c r="BE137" s="125">
        <f>IF(N137="základní",J137,0)</f>
        <v>0</v>
      </c>
      <c r="BF137" s="125">
        <f>IF(N137="snížená",J137,0)</f>
        <v>0</v>
      </c>
      <c r="BG137" s="125">
        <f>IF(N137="zákl. přenesená",J137,0)</f>
        <v>0</v>
      </c>
      <c r="BH137" s="125">
        <f>IF(N137="sníž. přenesená",J137,0)</f>
        <v>0</v>
      </c>
      <c r="BI137" s="125">
        <f>IF(N137="nulová",J137,0)</f>
        <v>0</v>
      </c>
      <c r="BJ137" s="13" t="s">
        <v>84</v>
      </c>
      <c r="BK137" s="125">
        <f>ROUND(I137*H137,2)</f>
        <v>0</v>
      </c>
      <c r="BL137" s="13" t="s">
        <v>121</v>
      </c>
      <c r="BM137" s="124" t="s">
        <v>249</v>
      </c>
    </row>
    <row r="138" spans="2:65" s="1" customFormat="1" ht="10.199999999999999">
      <c r="B138" s="28"/>
      <c r="D138" s="126" t="s">
        <v>122</v>
      </c>
      <c r="F138" s="127" t="s">
        <v>250</v>
      </c>
      <c r="I138" s="128"/>
      <c r="L138" s="28"/>
      <c r="M138" s="129"/>
      <c r="T138" s="49"/>
      <c r="AT138" s="13" t="s">
        <v>122</v>
      </c>
      <c r="AU138" s="13" t="s">
        <v>84</v>
      </c>
    </row>
    <row r="139" spans="2:65" s="1" customFormat="1" ht="16.5" customHeight="1">
      <c r="B139" s="28"/>
      <c r="C139" s="113" t="s">
        <v>175</v>
      </c>
      <c r="D139" s="113" t="s">
        <v>116</v>
      </c>
      <c r="E139" s="114" t="s">
        <v>251</v>
      </c>
      <c r="F139" s="115" t="s">
        <v>252</v>
      </c>
      <c r="G139" s="116" t="s">
        <v>234</v>
      </c>
      <c r="H139" s="117">
        <v>7</v>
      </c>
      <c r="I139" s="118"/>
      <c r="J139" s="119">
        <f>ROUND(I139*H139,2)</f>
        <v>0</v>
      </c>
      <c r="K139" s="115" t="s">
        <v>19</v>
      </c>
      <c r="L139" s="28"/>
      <c r="M139" s="120" t="s">
        <v>19</v>
      </c>
      <c r="N139" s="121" t="s">
        <v>47</v>
      </c>
      <c r="P139" s="122">
        <f>O139*H139</f>
        <v>0</v>
      </c>
      <c r="Q139" s="122">
        <v>0</v>
      </c>
      <c r="R139" s="122">
        <f>Q139*H139</f>
        <v>0</v>
      </c>
      <c r="S139" s="122">
        <v>0</v>
      </c>
      <c r="T139" s="123">
        <f>S139*H139</f>
        <v>0</v>
      </c>
      <c r="AR139" s="124" t="s">
        <v>121</v>
      </c>
      <c r="AT139" s="124" t="s">
        <v>116</v>
      </c>
      <c r="AU139" s="124" t="s">
        <v>84</v>
      </c>
      <c r="AY139" s="13" t="s">
        <v>115</v>
      </c>
      <c r="BE139" s="125">
        <f>IF(N139="základní",J139,0)</f>
        <v>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13" t="s">
        <v>84</v>
      </c>
      <c r="BK139" s="125">
        <f>ROUND(I139*H139,2)</f>
        <v>0</v>
      </c>
      <c r="BL139" s="13" t="s">
        <v>121</v>
      </c>
      <c r="BM139" s="124" t="s">
        <v>253</v>
      </c>
    </row>
    <row r="140" spans="2:65" s="1" customFormat="1" ht="16.5" customHeight="1">
      <c r="B140" s="28"/>
      <c r="C140" s="113" t="s">
        <v>254</v>
      </c>
      <c r="D140" s="113" t="s">
        <v>116</v>
      </c>
      <c r="E140" s="114" t="s">
        <v>255</v>
      </c>
      <c r="F140" s="115" t="s">
        <v>256</v>
      </c>
      <c r="G140" s="116" t="s">
        <v>234</v>
      </c>
      <c r="H140" s="117">
        <v>7</v>
      </c>
      <c r="I140" s="118"/>
      <c r="J140" s="119">
        <f>ROUND(I140*H140,2)</f>
        <v>0</v>
      </c>
      <c r="K140" s="115" t="s">
        <v>19</v>
      </c>
      <c r="L140" s="28"/>
      <c r="M140" s="120" t="s">
        <v>19</v>
      </c>
      <c r="N140" s="121" t="s">
        <v>47</v>
      </c>
      <c r="P140" s="122">
        <f>O140*H140</f>
        <v>0</v>
      </c>
      <c r="Q140" s="122">
        <v>0</v>
      </c>
      <c r="R140" s="122">
        <f>Q140*H140</f>
        <v>0</v>
      </c>
      <c r="S140" s="122">
        <v>0</v>
      </c>
      <c r="T140" s="123">
        <f>S140*H140</f>
        <v>0</v>
      </c>
      <c r="AR140" s="124" t="s">
        <v>121</v>
      </c>
      <c r="AT140" s="124" t="s">
        <v>116</v>
      </c>
      <c r="AU140" s="124" t="s">
        <v>84</v>
      </c>
      <c r="AY140" s="13" t="s">
        <v>115</v>
      </c>
      <c r="BE140" s="125">
        <f>IF(N140="základní",J140,0)</f>
        <v>0</v>
      </c>
      <c r="BF140" s="125">
        <f>IF(N140="snížená",J140,0)</f>
        <v>0</v>
      </c>
      <c r="BG140" s="125">
        <f>IF(N140="zákl. přenesená",J140,0)</f>
        <v>0</v>
      </c>
      <c r="BH140" s="125">
        <f>IF(N140="sníž. přenesená",J140,0)</f>
        <v>0</v>
      </c>
      <c r="BI140" s="125">
        <f>IF(N140="nulová",J140,0)</f>
        <v>0</v>
      </c>
      <c r="BJ140" s="13" t="s">
        <v>84</v>
      </c>
      <c r="BK140" s="125">
        <f>ROUND(I140*H140,2)</f>
        <v>0</v>
      </c>
      <c r="BL140" s="13" t="s">
        <v>121</v>
      </c>
      <c r="BM140" s="124" t="s">
        <v>257</v>
      </c>
    </row>
    <row r="141" spans="2:65" s="10" customFormat="1" ht="25.95" customHeight="1">
      <c r="B141" s="103"/>
      <c r="D141" s="104" t="s">
        <v>75</v>
      </c>
      <c r="E141" s="105" t="s">
        <v>258</v>
      </c>
      <c r="F141" s="105" t="s">
        <v>259</v>
      </c>
      <c r="I141" s="106"/>
      <c r="J141" s="107">
        <f>BK141</f>
        <v>0</v>
      </c>
      <c r="L141" s="103"/>
      <c r="M141" s="108"/>
      <c r="P141" s="109">
        <f>SUM(P142:P161)</f>
        <v>0</v>
      </c>
      <c r="R141" s="109">
        <f>SUM(R142:R161)</f>
        <v>0</v>
      </c>
      <c r="T141" s="110">
        <f>SUM(T142:T161)</f>
        <v>0</v>
      </c>
      <c r="AR141" s="104" t="s">
        <v>84</v>
      </c>
      <c r="AT141" s="111" t="s">
        <v>75</v>
      </c>
      <c r="AU141" s="111" t="s">
        <v>76</v>
      </c>
      <c r="AY141" s="104" t="s">
        <v>115</v>
      </c>
      <c r="BK141" s="112">
        <f>SUM(BK142:BK161)</f>
        <v>0</v>
      </c>
    </row>
    <row r="142" spans="2:65" s="1" customFormat="1" ht="16.5" customHeight="1">
      <c r="B142" s="28"/>
      <c r="C142" s="113" t="s">
        <v>180</v>
      </c>
      <c r="D142" s="113" t="s">
        <v>116</v>
      </c>
      <c r="E142" s="114" t="s">
        <v>260</v>
      </c>
      <c r="F142" s="115" t="s">
        <v>261</v>
      </c>
      <c r="G142" s="116" t="s">
        <v>234</v>
      </c>
      <c r="H142" s="117">
        <v>2</v>
      </c>
      <c r="I142" s="118"/>
      <c r="J142" s="119">
        <f>ROUND(I142*H142,2)</f>
        <v>0</v>
      </c>
      <c r="K142" s="115" t="s">
        <v>120</v>
      </c>
      <c r="L142" s="28"/>
      <c r="M142" s="120" t="s">
        <v>19</v>
      </c>
      <c r="N142" s="121" t="s">
        <v>47</v>
      </c>
      <c r="P142" s="122">
        <f>O142*H142</f>
        <v>0</v>
      </c>
      <c r="Q142" s="122">
        <v>0</v>
      </c>
      <c r="R142" s="122">
        <f>Q142*H142</f>
        <v>0</v>
      </c>
      <c r="S142" s="122">
        <v>0</v>
      </c>
      <c r="T142" s="123">
        <f>S142*H142</f>
        <v>0</v>
      </c>
      <c r="AR142" s="124" t="s">
        <v>121</v>
      </c>
      <c r="AT142" s="124" t="s">
        <v>116</v>
      </c>
      <c r="AU142" s="124" t="s">
        <v>84</v>
      </c>
      <c r="AY142" s="13" t="s">
        <v>115</v>
      </c>
      <c r="BE142" s="125">
        <f>IF(N142="základní",J142,0)</f>
        <v>0</v>
      </c>
      <c r="BF142" s="125">
        <f>IF(N142="snížená",J142,0)</f>
        <v>0</v>
      </c>
      <c r="BG142" s="125">
        <f>IF(N142="zákl. přenesená",J142,0)</f>
        <v>0</v>
      </c>
      <c r="BH142" s="125">
        <f>IF(N142="sníž. přenesená",J142,0)</f>
        <v>0</v>
      </c>
      <c r="BI142" s="125">
        <f>IF(N142="nulová",J142,0)</f>
        <v>0</v>
      </c>
      <c r="BJ142" s="13" t="s">
        <v>84</v>
      </c>
      <c r="BK142" s="125">
        <f>ROUND(I142*H142,2)</f>
        <v>0</v>
      </c>
      <c r="BL142" s="13" t="s">
        <v>121</v>
      </c>
      <c r="BM142" s="124" t="s">
        <v>262</v>
      </c>
    </row>
    <row r="143" spans="2:65" s="1" customFormat="1" ht="10.199999999999999">
      <c r="B143" s="28"/>
      <c r="D143" s="126" t="s">
        <v>122</v>
      </c>
      <c r="F143" s="127" t="s">
        <v>263</v>
      </c>
      <c r="I143" s="128"/>
      <c r="L143" s="28"/>
      <c r="M143" s="129"/>
      <c r="T143" s="49"/>
      <c r="AT143" s="13" t="s">
        <v>122</v>
      </c>
      <c r="AU143" s="13" t="s">
        <v>84</v>
      </c>
    </row>
    <row r="144" spans="2:65" s="1" customFormat="1" ht="16.5" customHeight="1">
      <c r="B144" s="28"/>
      <c r="C144" s="113" t="s">
        <v>264</v>
      </c>
      <c r="D144" s="113" t="s">
        <v>116</v>
      </c>
      <c r="E144" s="114" t="s">
        <v>265</v>
      </c>
      <c r="F144" s="115" t="s">
        <v>266</v>
      </c>
      <c r="G144" s="116" t="s">
        <v>234</v>
      </c>
      <c r="H144" s="117">
        <v>9</v>
      </c>
      <c r="I144" s="118"/>
      <c r="J144" s="119">
        <f>ROUND(I144*H144,2)</f>
        <v>0</v>
      </c>
      <c r="K144" s="115" t="s">
        <v>120</v>
      </c>
      <c r="L144" s="28"/>
      <c r="M144" s="120" t="s">
        <v>19</v>
      </c>
      <c r="N144" s="121" t="s">
        <v>47</v>
      </c>
      <c r="P144" s="122">
        <f>O144*H144</f>
        <v>0</v>
      </c>
      <c r="Q144" s="122">
        <v>0</v>
      </c>
      <c r="R144" s="122">
        <f>Q144*H144</f>
        <v>0</v>
      </c>
      <c r="S144" s="122">
        <v>0</v>
      </c>
      <c r="T144" s="123">
        <f>S144*H144</f>
        <v>0</v>
      </c>
      <c r="AR144" s="124" t="s">
        <v>121</v>
      </c>
      <c r="AT144" s="124" t="s">
        <v>116</v>
      </c>
      <c r="AU144" s="124" t="s">
        <v>84</v>
      </c>
      <c r="AY144" s="13" t="s">
        <v>115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3" t="s">
        <v>84</v>
      </c>
      <c r="BK144" s="125">
        <f>ROUND(I144*H144,2)</f>
        <v>0</v>
      </c>
      <c r="BL144" s="13" t="s">
        <v>121</v>
      </c>
      <c r="BM144" s="124" t="s">
        <v>267</v>
      </c>
    </row>
    <row r="145" spans="2:65" s="1" customFormat="1" ht="10.199999999999999">
      <c r="B145" s="28"/>
      <c r="D145" s="126" t="s">
        <v>122</v>
      </c>
      <c r="F145" s="127" t="s">
        <v>268</v>
      </c>
      <c r="I145" s="128"/>
      <c r="L145" s="28"/>
      <c r="M145" s="129"/>
      <c r="T145" s="49"/>
      <c r="AT145" s="13" t="s">
        <v>122</v>
      </c>
      <c r="AU145" s="13" t="s">
        <v>84</v>
      </c>
    </row>
    <row r="146" spans="2:65" s="1" customFormat="1" ht="16.5" customHeight="1">
      <c r="B146" s="28"/>
      <c r="C146" s="113" t="s">
        <v>184</v>
      </c>
      <c r="D146" s="113" t="s">
        <v>116</v>
      </c>
      <c r="E146" s="114" t="s">
        <v>269</v>
      </c>
      <c r="F146" s="115" t="s">
        <v>270</v>
      </c>
      <c r="G146" s="116" t="s">
        <v>130</v>
      </c>
      <c r="H146" s="117">
        <v>764</v>
      </c>
      <c r="I146" s="118"/>
      <c r="J146" s="119">
        <f>ROUND(I146*H146,2)</f>
        <v>0</v>
      </c>
      <c r="K146" s="115" t="s">
        <v>120</v>
      </c>
      <c r="L146" s="28"/>
      <c r="M146" s="120" t="s">
        <v>19</v>
      </c>
      <c r="N146" s="121" t="s">
        <v>47</v>
      </c>
      <c r="P146" s="122">
        <f>O146*H146</f>
        <v>0</v>
      </c>
      <c r="Q146" s="122">
        <v>0</v>
      </c>
      <c r="R146" s="122">
        <f>Q146*H146</f>
        <v>0</v>
      </c>
      <c r="S146" s="122">
        <v>0</v>
      </c>
      <c r="T146" s="123">
        <f>S146*H146</f>
        <v>0</v>
      </c>
      <c r="AR146" s="124" t="s">
        <v>121</v>
      </c>
      <c r="AT146" s="124" t="s">
        <v>116</v>
      </c>
      <c r="AU146" s="124" t="s">
        <v>84</v>
      </c>
      <c r="AY146" s="13" t="s">
        <v>115</v>
      </c>
      <c r="BE146" s="125">
        <f>IF(N146="základní",J146,0)</f>
        <v>0</v>
      </c>
      <c r="BF146" s="125">
        <f>IF(N146="snížená",J146,0)</f>
        <v>0</v>
      </c>
      <c r="BG146" s="125">
        <f>IF(N146="zákl. přenesená",J146,0)</f>
        <v>0</v>
      </c>
      <c r="BH146" s="125">
        <f>IF(N146="sníž. přenesená",J146,0)</f>
        <v>0</v>
      </c>
      <c r="BI146" s="125">
        <f>IF(N146="nulová",J146,0)</f>
        <v>0</v>
      </c>
      <c r="BJ146" s="13" t="s">
        <v>84</v>
      </c>
      <c r="BK146" s="125">
        <f>ROUND(I146*H146,2)</f>
        <v>0</v>
      </c>
      <c r="BL146" s="13" t="s">
        <v>121</v>
      </c>
      <c r="BM146" s="124" t="s">
        <v>271</v>
      </c>
    </row>
    <row r="147" spans="2:65" s="1" customFormat="1" ht="10.199999999999999">
      <c r="B147" s="28"/>
      <c r="D147" s="126" t="s">
        <v>122</v>
      </c>
      <c r="F147" s="127" t="s">
        <v>272</v>
      </c>
      <c r="I147" s="128"/>
      <c r="L147" s="28"/>
      <c r="M147" s="129"/>
      <c r="T147" s="49"/>
      <c r="AT147" s="13" t="s">
        <v>122</v>
      </c>
      <c r="AU147" s="13" t="s">
        <v>84</v>
      </c>
    </row>
    <row r="148" spans="2:65" s="1" customFormat="1" ht="16.5" customHeight="1">
      <c r="B148" s="28"/>
      <c r="C148" s="113" t="s">
        <v>273</v>
      </c>
      <c r="D148" s="113" t="s">
        <v>116</v>
      </c>
      <c r="E148" s="114" t="s">
        <v>274</v>
      </c>
      <c r="F148" s="115" t="s">
        <v>275</v>
      </c>
      <c r="G148" s="116" t="s">
        <v>234</v>
      </c>
      <c r="H148" s="117">
        <v>2</v>
      </c>
      <c r="I148" s="118"/>
      <c r="J148" s="119">
        <f>ROUND(I148*H148,2)</f>
        <v>0</v>
      </c>
      <c r="K148" s="115" t="s">
        <v>19</v>
      </c>
      <c r="L148" s="28"/>
      <c r="M148" s="120" t="s">
        <v>19</v>
      </c>
      <c r="N148" s="121" t="s">
        <v>47</v>
      </c>
      <c r="P148" s="122">
        <f>O148*H148</f>
        <v>0</v>
      </c>
      <c r="Q148" s="122">
        <v>0</v>
      </c>
      <c r="R148" s="122">
        <f>Q148*H148</f>
        <v>0</v>
      </c>
      <c r="S148" s="122">
        <v>0</v>
      </c>
      <c r="T148" s="123">
        <f>S148*H148</f>
        <v>0</v>
      </c>
      <c r="AR148" s="124" t="s">
        <v>121</v>
      </c>
      <c r="AT148" s="124" t="s">
        <v>116</v>
      </c>
      <c r="AU148" s="124" t="s">
        <v>84</v>
      </c>
      <c r="AY148" s="13" t="s">
        <v>115</v>
      </c>
      <c r="BE148" s="125">
        <f>IF(N148="základní",J148,0)</f>
        <v>0</v>
      </c>
      <c r="BF148" s="125">
        <f>IF(N148="snížená",J148,0)</f>
        <v>0</v>
      </c>
      <c r="BG148" s="125">
        <f>IF(N148="zákl. přenesená",J148,0)</f>
        <v>0</v>
      </c>
      <c r="BH148" s="125">
        <f>IF(N148="sníž. přenesená",J148,0)</f>
        <v>0</v>
      </c>
      <c r="BI148" s="125">
        <f>IF(N148="nulová",J148,0)</f>
        <v>0</v>
      </c>
      <c r="BJ148" s="13" t="s">
        <v>84</v>
      </c>
      <c r="BK148" s="125">
        <f>ROUND(I148*H148,2)</f>
        <v>0</v>
      </c>
      <c r="BL148" s="13" t="s">
        <v>121</v>
      </c>
      <c r="BM148" s="124" t="s">
        <v>276</v>
      </c>
    </row>
    <row r="149" spans="2:65" s="1" customFormat="1" ht="16.5" customHeight="1">
      <c r="B149" s="28"/>
      <c r="C149" s="113" t="s">
        <v>189</v>
      </c>
      <c r="D149" s="113" t="s">
        <v>116</v>
      </c>
      <c r="E149" s="114" t="s">
        <v>277</v>
      </c>
      <c r="F149" s="115" t="s">
        <v>278</v>
      </c>
      <c r="G149" s="116" t="s">
        <v>279</v>
      </c>
      <c r="H149" s="117">
        <v>16</v>
      </c>
      <c r="I149" s="118"/>
      <c r="J149" s="119">
        <f>ROUND(I149*H149,2)</f>
        <v>0</v>
      </c>
      <c r="K149" s="115" t="s">
        <v>120</v>
      </c>
      <c r="L149" s="28"/>
      <c r="M149" s="120" t="s">
        <v>19</v>
      </c>
      <c r="N149" s="121" t="s">
        <v>47</v>
      </c>
      <c r="P149" s="122">
        <f>O149*H149</f>
        <v>0</v>
      </c>
      <c r="Q149" s="122">
        <v>0</v>
      </c>
      <c r="R149" s="122">
        <f>Q149*H149</f>
        <v>0</v>
      </c>
      <c r="S149" s="122">
        <v>0</v>
      </c>
      <c r="T149" s="123">
        <f>S149*H149</f>
        <v>0</v>
      </c>
      <c r="AR149" s="124" t="s">
        <v>121</v>
      </c>
      <c r="AT149" s="124" t="s">
        <v>116</v>
      </c>
      <c r="AU149" s="124" t="s">
        <v>84</v>
      </c>
      <c r="AY149" s="13" t="s">
        <v>115</v>
      </c>
      <c r="BE149" s="125">
        <f>IF(N149="základní",J149,0)</f>
        <v>0</v>
      </c>
      <c r="BF149" s="125">
        <f>IF(N149="snížená",J149,0)</f>
        <v>0</v>
      </c>
      <c r="BG149" s="125">
        <f>IF(N149="zákl. přenesená",J149,0)</f>
        <v>0</v>
      </c>
      <c r="BH149" s="125">
        <f>IF(N149="sníž. přenesená",J149,0)</f>
        <v>0</v>
      </c>
      <c r="BI149" s="125">
        <f>IF(N149="nulová",J149,0)</f>
        <v>0</v>
      </c>
      <c r="BJ149" s="13" t="s">
        <v>84</v>
      </c>
      <c r="BK149" s="125">
        <f>ROUND(I149*H149,2)</f>
        <v>0</v>
      </c>
      <c r="BL149" s="13" t="s">
        <v>121</v>
      </c>
      <c r="BM149" s="124" t="s">
        <v>280</v>
      </c>
    </row>
    <row r="150" spans="2:65" s="1" customFormat="1" ht="10.199999999999999">
      <c r="B150" s="28"/>
      <c r="D150" s="126" t="s">
        <v>122</v>
      </c>
      <c r="F150" s="127" t="s">
        <v>281</v>
      </c>
      <c r="I150" s="128"/>
      <c r="L150" s="28"/>
      <c r="M150" s="129"/>
      <c r="T150" s="49"/>
      <c r="AT150" s="13" t="s">
        <v>122</v>
      </c>
      <c r="AU150" s="13" t="s">
        <v>84</v>
      </c>
    </row>
    <row r="151" spans="2:65" s="1" customFormat="1" ht="21.75" customHeight="1">
      <c r="B151" s="28"/>
      <c r="C151" s="130" t="s">
        <v>282</v>
      </c>
      <c r="D151" s="130" t="s">
        <v>200</v>
      </c>
      <c r="E151" s="131" t="s">
        <v>283</v>
      </c>
      <c r="F151" s="132" t="s">
        <v>284</v>
      </c>
      <c r="G151" s="133" t="s">
        <v>234</v>
      </c>
      <c r="H151" s="134">
        <v>8</v>
      </c>
      <c r="I151" s="135"/>
      <c r="J151" s="136">
        <f>ROUND(I151*H151,2)</f>
        <v>0</v>
      </c>
      <c r="K151" s="132" t="s">
        <v>120</v>
      </c>
      <c r="L151" s="137"/>
      <c r="M151" s="138" t="s">
        <v>19</v>
      </c>
      <c r="N151" s="139" t="s">
        <v>47</v>
      </c>
      <c r="P151" s="122">
        <f>O151*H151</f>
        <v>0</v>
      </c>
      <c r="Q151" s="122">
        <v>0</v>
      </c>
      <c r="R151" s="122">
        <f>Q151*H151</f>
        <v>0</v>
      </c>
      <c r="S151" s="122">
        <v>0</v>
      </c>
      <c r="T151" s="123">
        <f>S151*H151</f>
        <v>0</v>
      </c>
      <c r="AR151" s="124" t="s">
        <v>152</v>
      </c>
      <c r="AT151" s="124" t="s">
        <v>200</v>
      </c>
      <c r="AU151" s="124" t="s">
        <v>84</v>
      </c>
      <c r="AY151" s="13" t="s">
        <v>115</v>
      </c>
      <c r="BE151" s="125">
        <f>IF(N151="základní",J151,0)</f>
        <v>0</v>
      </c>
      <c r="BF151" s="125">
        <f>IF(N151="snížená",J151,0)</f>
        <v>0</v>
      </c>
      <c r="BG151" s="125">
        <f>IF(N151="zákl. přenesená",J151,0)</f>
        <v>0</v>
      </c>
      <c r="BH151" s="125">
        <f>IF(N151="sníž. přenesená",J151,0)</f>
        <v>0</v>
      </c>
      <c r="BI151" s="125">
        <f>IF(N151="nulová",J151,0)</f>
        <v>0</v>
      </c>
      <c r="BJ151" s="13" t="s">
        <v>84</v>
      </c>
      <c r="BK151" s="125">
        <f>ROUND(I151*H151,2)</f>
        <v>0</v>
      </c>
      <c r="BL151" s="13" t="s">
        <v>121</v>
      </c>
      <c r="BM151" s="124" t="s">
        <v>285</v>
      </c>
    </row>
    <row r="152" spans="2:65" s="1" customFormat="1" ht="21.75" customHeight="1">
      <c r="B152" s="28"/>
      <c r="C152" s="130" t="s">
        <v>193</v>
      </c>
      <c r="D152" s="130" t="s">
        <v>200</v>
      </c>
      <c r="E152" s="131" t="s">
        <v>286</v>
      </c>
      <c r="F152" s="132" t="s">
        <v>287</v>
      </c>
      <c r="G152" s="133" t="s">
        <v>234</v>
      </c>
      <c r="H152" s="134">
        <v>8</v>
      </c>
      <c r="I152" s="135"/>
      <c r="J152" s="136">
        <f>ROUND(I152*H152,2)</f>
        <v>0</v>
      </c>
      <c r="K152" s="132" t="s">
        <v>120</v>
      </c>
      <c r="L152" s="137"/>
      <c r="M152" s="138" t="s">
        <v>19</v>
      </c>
      <c r="N152" s="139" t="s">
        <v>47</v>
      </c>
      <c r="P152" s="122">
        <f>O152*H152</f>
        <v>0</v>
      </c>
      <c r="Q152" s="122">
        <v>0</v>
      </c>
      <c r="R152" s="122">
        <f>Q152*H152</f>
        <v>0</v>
      </c>
      <c r="S152" s="122">
        <v>0</v>
      </c>
      <c r="T152" s="123">
        <f>S152*H152</f>
        <v>0</v>
      </c>
      <c r="AR152" s="124" t="s">
        <v>152</v>
      </c>
      <c r="AT152" s="124" t="s">
        <v>200</v>
      </c>
      <c r="AU152" s="124" t="s">
        <v>84</v>
      </c>
      <c r="AY152" s="13" t="s">
        <v>115</v>
      </c>
      <c r="BE152" s="125">
        <f>IF(N152="základní",J152,0)</f>
        <v>0</v>
      </c>
      <c r="BF152" s="125">
        <f>IF(N152="snížená",J152,0)</f>
        <v>0</v>
      </c>
      <c r="BG152" s="125">
        <f>IF(N152="zákl. přenesená",J152,0)</f>
        <v>0</v>
      </c>
      <c r="BH152" s="125">
        <f>IF(N152="sníž. přenesená",J152,0)</f>
        <v>0</v>
      </c>
      <c r="BI152" s="125">
        <f>IF(N152="nulová",J152,0)</f>
        <v>0</v>
      </c>
      <c r="BJ152" s="13" t="s">
        <v>84</v>
      </c>
      <c r="BK152" s="125">
        <f>ROUND(I152*H152,2)</f>
        <v>0</v>
      </c>
      <c r="BL152" s="13" t="s">
        <v>121</v>
      </c>
      <c r="BM152" s="124" t="s">
        <v>288</v>
      </c>
    </row>
    <row r="153" spans="2:65" s="1" customFormat="1" ht="16.5" customHeight="1">
      <c r="B153" s="28"/>
      <c r="C153" s="113" t="s">
        <v>289</v>
      </c>
      <c r="D153" s="113" t="s">
        <v>116</v>
      </c>
      <c r="E153" s="114" t="s">
        <v>290</v>
      </c>
      <c r="F153" s="115" t="s">
        <v>291</v>
      </c>
      <c r="G153" s="116" t="s">
        <v>279</v>
      </c>
      <c r="H153" s="117">
        <v>2</v>
      </c>
      <c r="I153" s="118"/>
      <c r="J153" s="119">
        <f>ROUND(I153*H153,2)</f>
        <v>0</v>
      </c>
      <c r="K153" s="115" t="s">
        <v>120</v>
      </c>
      <c r="L153" s="28"/>
      <c r="M153" s="120" t="s">
        <v>19</v>
      </c>
      <c r="N153" s="121" t="s">
        <v>47</v>
      </c>
      <c r="P153" s="122">
        <f>O153*H153</f>
        <v>0</v>
      </c>
      <c r="Q153" s="122">
        <v>0</v>
      </c>
      <c r="R153" s="122">
        <f>Q153*H153</f>
        <v>0</v>
      </c>
      <c r="S153" s="122">
        <v>0</v>
      </c>
      <c r="T153" s="123">
        <f>S153*H153</f>
        <v>0</v>
      </c>
      <c r="AR153" s="124" t="s">
        <v>121</v>
      </c>
      <c r="AT153" s="124" t="s">
        <v>116</v>
      </c>
      <c r="AU153" s="124" t="s">
        <v>84</v>
      </c>
      <c r="AY153" s="13" t="s">
        <v>115</v>
      </c>
      <c r="BE153" s="125">
        <f>IF(N153="základní",J153,0)</f>
        <v>0</v>
      </c>
      <c r="BF153" s="125">
        <f>IF(N153="snížená",J153,0)</f>
        <v>0</v>
      </c>
      <c r="BG153" s="125">
        <f>IF(N153="zákl. přenesená",J153,0)</f>
        <v>0</v>
      </c>
      <c r="BH153" s="125">
        <f>IF(N153="sníž. přenesená",J153,0)</f>
        <v>0</v>
      </c>
      <c r="BI153" s="125">
        <f>IF(N153="nulová",J153,0)</f>
        <v>0</v>
      </c>
      <c r="BJ153" s="13" t="s">
        <v>84</v>
      </c>
      <c r="BK153" s="125">
        <f>ROUND(I153*H153,2)</f>
        <v>0</v>
      </c>
      <c r="BL153" s="13" t="s">
        <v>121</v>
      </c>
      <c r="BM153" s="124" t="s">
        <v>292</v>
      </c>
    </row>
    <row r="154" spans="2:65" s="1" customFormat="1" ht="10.199999999999999">
      <c r="B154" s="28"/>
      <c r="D154" s="126" t="s">
        <v>122</v>
      </c>
      <c r="F154" s="127" t="s">
        <v>293</v>
      </c>
      <c r="I154" s="128"/>
      <c r="L154" s="28"/>
      <c r="M154" s="129"/>
      <c r="T154" s="49"/>
      <c r="AT154" s="13" t="s">
        <v>122</v>
      </c>
      <c r="AU154" s="13" t="s">
        <v>84</v>
      </c>
    </row>
    <row r="155" spans="2:65" s="1" customFormat="1" ht="21.75" customHeight="1">
      <c r="B155" s="28"/>
      <c r="C155" s="130" t="s">
        <v>198</v>
      </c>
      <c r="D155" s="130" t="s">
        <v>200</v>
      </c>
      <c r="E155" s="131" t="s">
        <v>294</v>
      </c>
      <c r="F155" s="132" t="s">
        <v>295</v>
      </c>
      <c r="G155" s="133" t="s">
        <v>234</v>
      </c>
      <c r="H155" s="134">
        <v>1</v>
      </c>
      <c r="I155" s="135"/>
      <c r="J155" s="136">
        <f t="shared" ref="J155:J160" si="0">ROUND(I155*H155,2)</f>
        <v>0</v>
      </c>
      <c r="K155" s="132" t="s">
        <v>120</v>
      </c>
      <c r="L155" s="137"/>
      <c r="M155" s="138" t="s">
        <v>19</v>
      </c>
      <c r="N155" s="139" t="s">
        <v>47</v>
      </c>
      <c r="P155" s="122">
        <f t="shared" ref="P155:P160" si="1">O155*H155</f>
        <v>0</v>
      </c>
      <c r="Q155" s="122">
        <v>0</v>
      </c>
      <c r="R155" s="122">
        <f t="shared" ref="R155:R160" si="2">Q155*H155</f>
        <v>0</v>
      </c>
      <c r="S155" s="122">
        <v>0</v>
      </c>
      <c r="T155" s="123">
        <f t="shared" ref="T155:T160" si="3">S155*H155</f>
        <v>0</v>
      </c>
      <c r="AR155" s="124" t="s">
        <v>152</v>
      </c>
      <c r="AT155" s="124" t="s">
        <v>200</v>
      </c>
      <c r="AU155" s="124" t="s">
        <v>84</v>
      </c>
      <c r="AY155" s="13" t="s">
        <v>115</v>
      </c>
      <c r="BE155" s="125">
        <f t="shared" ref="BE155:BE160" si="4">IF(N155="základní",J155,0)</f>
        <v>0</v>
      </c>
      <c r="BF155" s="125">
        <f t="shared" ref="BF155:BF160" si="5">IF(N155="snížená",J155,0)</f>
        <v>0</v>
      </c>
      <c r="BG155" s="125">
        <f t="shared" ref="BG155:BG160" si="6">IF(N155="zákl. přenesená",J155,0)</f>
        <v>0</v>
      </c>
      <c r="BH155" s="125">
        <f t="shared" ref="BH155:BH160" si="7">IF(N155="sníž. přenesená",J155,0)</f>
        <v>0</v>
      </c>
      <c r="BI155" s="125">
        <f t="shared" ref="BI155:BI160" si="8">IF(N155="nulová",J155,0)</f>
        <v>0</v>
      </c>
      <c r="BJ155" s="13" t="s">
        <v>84</v>
      </c>
      <c r="BK155" s="125">
        <f t="shared" ref="BK155:BK160" si="9">ROUND(I155*H155,2)</f>
        <v>0</v>
      </c>
      <c r="BL155" s="13" t="s">
        <v>121</v>
      </c>
      <c r="BM155" s="124" t="s">
        <v>296</v>
      </c>
    </row>
    <row r="156" spans="2:65" s="1" customFormat="1" ht="21.75" customHeight="1">
      <c r="B156" s="28"/>
      <c r="C156" s="130" t="s">
        <v>297</v>
      </c>
      <c r="D156" s="130" t="s">
        <v>200</v>
      </c>
      <c r="E156" s="131" t="s">
        <v>298</v>
      </c>
      <c r="F156" s="132" t="s">
        <v>299</v>
      </c>
      <c r="G156" s="133" t="s">
        <v>234</v>
      </c>
      <c r="H156" s="134">
        <v>1</v>
      </c>
      <c r="I156" s="135"/>
      <c r="J156" s="136">
        <f t="shared" si="0"/>
        <v>0</v>
      </c>
      <c r="K156" s="132" t="s">
        <v>120</v>
      </c>
      <c r="L156" s="137"/>
      <c r="M156" s="138" t="s">
        <v>19</v>
      </c>
      <c r="N156" s="139" t="s">
        <v>47</v>
      </c>
      <c r="P156" s="122">
        <f t="shared" si="1"/>
        <v>0</v>
      </c>
      <c r="Q156" s="122">
        <v>0</v>
      </c>
      <c r="R156" s="122">
        <f t="shared" si="2"/>
        <v>0</v>
      </c>
      <c r="S156" s="122">
        <v>0</v>
      </c>
      <c r="T156" s="123">
        <f t="shared" si="3"/>
        <v>0</v>
      </c>
      <c r="AR156" s="124" t="s">
        <v>152</v>
      </c>
      <c r="AT156" s="124" t="s">
        <v>200</v>
      </c>
      <c r="AU156" s="124" t="s">
        <v>84</v>
      </c>
      <c r="AY156" s="13" t="s">
        <v>115</v>
      </c>
      <c r="BE156" s="125">
        <f t="shared" si="4"/>
        <v>0</v>
      </c>
      <c r="BF156" s="125">
        <f t="shared" si="5"/>
        <v>0</v>
      </c>
      <c r="BG156" s="125">
        <f t="shared" si="6"/>
        <v>0</v>
      </c>
      <c r="BH156" s="125">
        <f t="shared" si="7"/>
        <v>0</v>
      </c>
      <c r="BI156" s="125">
        <f t="shared" si="8"/>
        <v>0</v>
      </c>
      <c r="BJ156" s="13" t="s">
        <v>84</v>
      </c>
      <c r="BK156" s="125">
        <f t="shared" si="9"/>
        <v>0</v>
      </c>
      <c r="BL156" s="13" t="s">
        <v>121</v>
      </c>
      <c r="BM156" s="124" t="s">
        <v>300</v>
      </c>
    </row>
    <row r="157" spans="2:65" s="1" customFormat="1" ht="16.5" customHeight="1">
      <c r="B157" s="28"/>
      <c r="C157" s="113" t="s">
        <v>203</v>
      </c>
      <c r="D157" s="113" t="s">
        <v>116</v>
      </c>
      <c r="E157" s="114" t="s">
        <v>301</v>
      </c>
      <c r="F157" s="115" t="s">
        <v>302</v>
      </c>
      <c r="G157" s="116" t="s">
        <v>234</v>
      </c>
      <c r="H157" s="117">
        <v>18</v>
      </c>
      <c r="I157" s="118"/>
      <c r="J157" s="119">
        <f t="shared" si="0"/>
        <v>0</v>
      </c>
      <c r="K157" s="115" t="s">
        <v>19</v>
      </c>
      <c r="L157" s="28"/>
      <c r="M157" s="120" t="s">
        <v>19</v>
      </c>
      <c r="N157" s="121" t="s">
        <v>47</v>
      </c>
      <c r="P157" s="122">
        <f t="shared" si="1"/>
        <v>0</v>
      </c>
      <c r="Q157" s="122">
        <v>0</v>
      </c>
      <c r="R157" s="122">
        <f t="shared" si="2"/>
        <v>0</v>
      </c>
      <c r="S157" s="122">
        <v>0</v>
      </c>
      <c r="T157" s="123">
        <f t="shared" si="3"/>
        <v>0</v>
      </c>
      <c r="AR157" s="124" t="s">
        <v>121</v>
      </c>
      <c r="AT157" s="124" t="s">
        <v>116</v>
      </c>
      <c r="AU157" s="124" t="s">
        <v>84</v>
      </c>
      <c r="AY157" s="13" t="s">
        <v>115</v>
      </c>
      <c r="BE157" s="125">
        <f t="shared" si="4"/>
        <v>0</v>
      </c>
      <c r="BF157" s="125">
        <f t="shared" si="5"/>
        <v>0</v>
      </c>
      <c r="BG157" s="125">
        <f t="shared" si="6"/>
        <v>0</v>
      </c>
      <c r="BH157" s="125">
        <f t="shared" si="7"/>
        <v>0</v>
      </c>
      <c r="BI157" s="125">
        <f t="shared" si="8"/>
        <v>0</v>
      </c>
      <c r="BJ157" s="13" t="s">
        <v>84</v>
      </c>
      <c r="BK157" s="125">
        <f t="shared" si="9"/>
        <v>0</v>
      </c>
      <c r="BL157" s="13" t="s">
        <v>121</v>
      </c>
      <c r="BM157" s="124" t="s">
        <v>303</v>
      </c>
    </row>
    <row r="158" spans="2:65" s="1" customFormat="1" ht="16.5" customHeight="1">
      <c r="B158" s="28"/>
      <c r="C158" s="130" t="s">
        <v>304</v>
      </c>
      <c r="D158" s="130" t="s">
        <v>200</v>
      </c>
      <c r="E158" s="131" t="s">
        <v>305</v>
      </c>
      <c r="F158" s="132" t="s">
        <v>306</v>
      </c>
      <c r="G158" s="133" t="s">
        <v>234</v>
      </c>
      <c r="H158" s="134">
        <v>13</v>
      </c>
      <c r="I158" s="135"/>
      <c r="J158" s="136">
        <f t="shared" si="0"/>
        <v>0</v>
      </c>
      <c r="K158" s="132" t="s">
        <v>19</v>
      </c>
      <c r="L158" s="137"/>
      <c r="M158" s="138" t="s">
        <v>19</v>
      </c>
      <c r="N158" s="139" t="s">
        <v>47</v>
      </c>
      <c r="P158" s="122">
        <f t="shared" si="1"/>
        <v>0</v>
      </c>
      <c r="Q158" s="122">
        <v>0</v>
      </c>
      <c r="R158" s="122">
        <f t="shared" si="2"/>
        <v>0</v>
      </c>
      <c r="S158" s="122">
        <v>0</v>
      </c>
      <c r="T158" s="123">
        <f t="shared" si="3"/>
        <v>0</v>
      </c>
      <c r="AR158" s="124" t="s">
        <v>152</v>
      </c>
      <c r="AT158" s="124" t="s">
        <v>200</v>
      </c>
      <c r="AU158" s="124" t="s">
        <v>84</v>
      </c>
      <c r="AY158" s="13" t="s">
        <v>115</v>
      </c>
      <c r="BE158" s="125">
        <f t="shared" si="4"/>
        <v>0</v>
      </c>
      <c r="BF158" s="125">
        <f t="shared" si="5"/>
        <v>0</v>
      </c>
      <c r="BG158" s="125">
        <f t="shared" si="6"/>
        <v>0</v>
      </c>
      <c r="BH158" s="125">
        <f t="shared" si="7"/>
        <v>0</v>
      </c>
      <c r="BI158" s="125">
        <f t="shared" si="8"/>
        <v>0</v>
      </c>
      <c r="BJ158" s="13" t="s">
        <v>84</v>
      </c>
      <c r="BK158" s="125">
        <f t="shared" si="9"/>
        <v>0</v>
      </c>
      <c r="BL158" s="13" t="s">
        <v>121</v>
      </c>
      <c r="BM158" s="124" t="s">
        <v>307</v>
      </c>
    </row>
    <row r="159" spans="2:65" s="1" customFormat="1" ht="16.5" customHeight="1">
      <c r="B159" s="28"/>
      <c r="C159" s="130" t="s">
        <v>207</v>
      </c>
      <c r="D159" s="130" t="s">
        <v>200</v>
      </c>
      <c r="E159" s="131" t="s">
        <v>308</v>
      </c>
      <c r="F159" s="132" t="s">
        <v>309</v>
      </c>
      <c r="G159" s="133" t="s">
        <v>234</v>
      </c>
      <c r="H159" s="134">
        <v>5</v>
      </c>
      <c r="I159" s="135"/>
      <c r="J159" s="136">
        <f t="shared" si="0"/>
        <v>0</v>
      </c>
      <c r="K159" s="132" t="s">
        <v>19</v>
      </c>
      <c r="L159" s="137"/>
      <c r="M159" s="138" t="s">
        <v>19</v>
      </c>
      <c r="N159" s="139" t="s">
        <v>47</v>
      </c>
      <c r="P159" s="122">
        <f t="shared" si="1"/>
        <v>0</v>
      </c>
      <c r="Q159" s="122">
        <v>0</v>
      </c>
      <c r="R159" s="122">
        <f t="shared" si="2"/>
        <v>0</v>
      </c>
      <c r="S159" s="122">
        <v>0</v>
      </c>
      <c r="T159" s="123">
        <f t="shared" si="3"/>
        <v>0</v>
      </c>
      <c r="AR159" s="124" t="s">
        <v>152</v>
      </c>
      <c r="AT159" s="124" t="s">
        <v>200</v>
      </c>
      <c r="AU159" s="124" t="s">
        <v>84</v>
      </c>
      <c r="AY159" s="13" t="s">
        <v>115</v>
      </c>
      <c r="BE159" s="125">
        <f t="shared" si="4"/>
        <v>0</v>
      </c>
      <c r="BF159" s="125">
        <f t="shared" si="5"/>
        <v>0</v>
      </c>
      <c r="BG159" s="125">
        <f t="shared" si="6"/>
        <v>0</v>
      </c>
      <c r="BH159" s="125">
        <f t="shared" si="7"/>
        <v>0</v>
      </c>
      <c r="BI159" s="125">
        <f t="shared" si="8"/>
        <v>0</v>
      </c>
      <c r="BJ159" s="13" t="s">
        <v>84</v>
      </c>
      <c r="BK159" s="125">
        <f t="shared" si="9"/>
        <v>0</v>
      </c>
      <c r="BL159" s="13" t="s">
        <v>121</v>
      </c>
      <c r="BM159" s="124" t="s">
        <v>310</v>
      </c>
    </row>
    <row r="160" spans="2:65" s="1" customFormat="1" ht="16.5" customHeight="1">
      <c r="B160" s="28"/>
      <c r="C160" s="113" t="s">
        <v>311</v>
      </c>
      <c r="D160" s="113" t="s">
        <v>116</v>
      </c>
      <c r="E160" s="114" t="s">
        <v>312</v>
      </c>
      <c r="F160" s="115" t="s">
        <v>313</v>
      </c>
      <c r="G160" s="116" t="s">
        <v>130</v>
      </c>
      <c r="H160" s="117">
        <v>1690</v>
      </c>
      <c r="I160" s="118"/>
      <c r="J160" s="119">
        <f t="shared" si="0"/>
        <v>0</v>
      </c>
      <c r="K160" s="115" t="s">
        <v>120</v>
      </c>
      <c r="L160" s="28"/>
      <c r="M160" s="120" t="s">
        <v>19</v>
      </c>
      <c r="N160" s="121" t="s">
        <v>47</v>
      </c>
      <c r="P160" s="122">
        <f t="shared" si="1"/>
        <v>0</v>
      </c>
      <c r="Q160" s="122">
        <v>0</v>
      </c>
      <c r="R160" s="122">
        <f t="shared" si="2"/>
        <v>0</v>
      </c>
      <c r="S160" s="122">
        <v>0</v>
      </c>
      <c r="T160" s="123">
        <f t="shared" si="3"/>
        <v>0</v>
      </c>
      <c r="AR160" s="124" t="s">
        <v>121</v>
      </c>
      <c r="AT160" s="124" t="s">
        <v>116</v>
      </c>
      <c r="AU160" s="124" t="s">
        <v>84</v>
      </c>
      <c r="AY160" s="13" t="s">
        <v>115</v>
      </c>
      <c r="BE160" s="125">
        <f t="shared" si="4"/>
        <v>0</v>
      </c>
      <c r="BF160" s="125">
        <f t="shared" si="5"/>
        <v>0</v>
      </c>
      <c r="BG160" s="125">
        <f t="shared" si="6"/>
        <v>0</v>
      </c>
      <c r="BH160" s="125">
        <f t="shared" si="7"/>
        <v>0</v>
      </c>
      <c r="BI160" s="125">
        <f t="shared" si="8"/>
        <v>0</v>
      </c>
      <c r="BJ160" s="13" t="s">
        <v>84</v>
      </c>
      <c r="BK160" s="125">
        <f t="shared" si="9"/>
        <v>0</v>
      </c>
      <c r="BL160" s="13" t="s">
        <v>121</v>
      </c>
      <c r="BM160" s="124" t="s">
        <v>314</v>
      </c>
    </row>
    <row r="161" spans="2:65" s="1" customFormat="1" ht="10.199999999999999">
      <c r="B161" s="28"/>
      <c r="D161" s="126" t="s">
        <v>122</v>
      </c>
      <c r="F161" s="127" t="s">
        <v>315</v>
      </c>
      <c r="I161" s="128"/>
      <c r="L161" s="28"/>
      <c r="M161" s="129"/>
      <c r="T161" s="49"/>
      <c r="AT161" s="13" t="s">
        <v>122</v>
      </c>
      <c r="AU161" s="13" t="s">
        <v>84</v>
      </c>
    </row>
    <row r="162" spans="2:65" s="10" customFormat="1" ht="25.95" customHeight="1">
      <c r="B162" s="103"/>
      <c r="D162" s="104" t="s">
        <v>75</v>
      </c>
      <c r="E162" s="105" t="s">
        <v>316</v>
      </c>
      <c r="F162" s="105" t="s">
        <v>317</v>
      </c>
      <c r="I162" s="106"/>
      <c r="J162" s="107">
        <f>BK162</f>
        <v>0</v>
      </c>
      <c r="L162" s="103"/>
      <c r="M162" s="108"/>
      <c r="P162" s="109">
        <f>SUM(P163:P230)</f>
        <v>0</v>
      </c>
      <c r="R162" s="109">
        <f>SUM(R163:R230)</f>
        <v>0</v>
      </c>
      <c r="T162" s="110">
        <f>SUM(T163:T230)</f>
        <v>0</v>
      </c>
      <c r="AR162" s="104" t="s">
        <v>84</v>
      </c>
      <c r="AT162" s="111" t="s">
        <v>75</v>
      </c>
      <c r="AU162" s="111" t="s">
        <v>76</v>
      </c>
      <c r="AY162" s="104" t="s">
        <v>115</v>
      </c>
      <c r="BK162" s="112">
        <f>SUM(BK163:BK230)</f>
        <v>0</v>
      </c>
    </row>
    <row r="163" spans="2:65" s="1" customFormat="1" ht="16.5" customHeight="1">
      <c r="B163" s="28"/>
      <c r="C163" s="113" t="s">
        <v>210</v>
      </c>
      <c r="D163" s="113" t="s">
        <v>116</v>
      </c>
      <c r="E163" s="114" t="s">
        <v>318</v>
      </c>
      <c r="F163" s="115" t="s">
        <v>319</v>
      </c>
      <c r="G163" s="116" t="s">
        <v>130</v>
      </c>
      <c r="H163" s="117">
        <v>197</v>
      </c>
      <c r="I163" s="118"/>
      <c r="J163" s="119">
        <f>ROUND(I163*H163,2)</f>
        <v>0</v>
      </c>
      <c r="K163" s="115" t="s">
        <v>120</v>
      </c>
      <c r="L163" s="28"/>
      <c r="M163" s="120" t="s">
        <v>19</v>
      </c>
      <c r="N163" s="121" t="s">
        <v>47</v>
      </c>
      <c r="P163" s="122">
        <f>O163*H163</f>
        <v>0</v>
      </c>
      <c r="Q163" s="122">
        <v>0</v>
      </c>
      <c r="R163" s="122">
        <f>Q163*H163</f>
        <v>0</v>
      </c>
      <c r="S163" s="122">
        <v>0</v>
      </c>
      <c r="T163" s="123">
        <f>S163*H163</f>
        <v>0</v>
      </c>
      <c r="AR163" s="124" t="s">
        <v>121</v>
      </c>
      <c r="AT163" s="124" t="s">
        <v>116</v>
      </c>
      <c r="AU163" s="124" t="s">
        <v>84</v>
      </c>
      <c r="AY163" s="13" t="s">
        <v>115</v>
      </c>
      <c r="BE163" s="125">
        <f>IF(N163="základní",J163,0)</f>
        <v>0</v>
      </c>
      <c r="BF163" s="125">
        <f>IF(N163="snížená",J163,0)</f>
        <v>0</v>
      </c>
      <c r="BG163" s="125">
        <f>IF(N163="zákl. přenesená",J163,0)</f>
        <v>0</v>
      </c>
      <c r="BH163" s="125">
        <f>IF(N163="sníž. přenesená",J163,0)</f>
        <v>0</v>
      </c>
      <c r="BI163" s="125">
        <f>IF(N163="nulová",J163,0)</f>
        <v>0</v>
      </c>
      <c r="BJ163" s="13" t="s">
        <v>84</v>
      </c>
      <c r="BK163" s="125">
        <f>ROUND(I163*H163,2)</f>
        <v>0</v>
      </c>
      <c r="BL163" s="13" t="s">
        <v>121</v>
      </c>
      <c r="BM163" s="124" t="s">
        <v>320</v>
      </c>
    </row>
    <row r="164" spans="2:65" s="1" customFormat="1" ht="10.199999999999999">
      <c r="B164" s="28"/>
      <c r="D164" s="126" t="s">
        <v>122</v>
      </c>
      <c r="F164" s="127" t="s">
        <v>321</v>
      </c>
      <c r="I164" s="128"/>
      <c r="L164" s="28"/>
      <c r="M164" s="129"/>
      <c r="T164" s="49"/>
      <c r="AT164" s="13" t="s">
        <v>122</v>
      </c>
      <c r="AU164" s="13" t="s">
        <v>84</v>
      </c>
    </row>
    <row r="165" spans="2:65" s="1" customFormat="1" ht="21.75" customHeight="1">
      <c r="B165" s="28"/>
      <c r="C165" s="113" t="s">
        <v>322</v>
      </c>
      <c r="D165" s="113" t="s">
        <v>116</v>
      </c>
      <c r="E165" s="114" t="s">
        <v>323</v>
      </c>
      <c r="F165" s="115" t="s">
        <v>324</v>
      </c>
      <c r="G165" s="116" t="s">
        <v>234</v>
      </c>
      <c r="H165" s="117">
        <v>2</v>
      </c>
      <c r="I165" s="118"/>
      <c r="J165" s="119">
        <f>ROUND(I165*H165,2)</f>
        <v>0</v>
      </c>
      <c r="K165" s="115" t="s">
        <v>120</v>
      </c>
      <c r="L165" s="28"/>
      <c r="M165" s="120" t="s">
        <v>19</v>
      </c>
      <c r="N165" s="121" t="s">
        <v>47</v>
      </c>
      <c r="P165" s="122">
        <f>O165*H165</f>
        <v>0</v>
      </c>
      <c r="Q165" s="122">
        <v>0</v>
      </c>
      <c r="R165" s="122">
        <f>Q165*H165</f>
        <v>0</v>
      </c>
      <c r="S165" s="122">
        <v>0</v>
      </c>
      <c r="T165" s="123">
        <f>S165*H165</f>
        <v>0</v>
      </c>
      <c r="AR165" s="124" t="s">
        <v>121</v>
      </c>
      <c r="AT165" s="124" t="s">
        <v>116</v>
      </c>
      <c r="AU165" s="124" t="s">
        <v>84</v>
      </c>
      <c r="AY165" s="13" t="s">
        <v>115</v>
      </c>
      <c r="BE165" s="125">
        <f>IF(N165="základní",J165,0)</f>
        <v>0</v>
      </c>
      <c r="BF165" s="125">
        <f>IF(N165="snížená",J165,0)</f>
        <v>0</v>
      </c>
      <c r="BG165" s="125">
        <f>IF(N165="zákl. přenesená",J165,0)</f>
        <v>0</v>
      </c>
      <c r="BH165" s="125">
        <f>IF(N165="sníž. přenesená",J165,0)</f>
        <v>0</v>
      </c>
      <c r="BI165" s="125">
        <f>IF(N165="nulová",J165,0)</f>
        <v>0</v>
      </c>
      <c r="BJ165" s="13" t="s">
        <v>84</v>
      </c>
      <c r="BK165" s="125">
        <f>ROUND(I165*H165,2)</f>
        <v>0</v>
      </c>
      <c r="BL165" s="13" t="s">
        <v>121</v>
      </c>
      <c r="BM165" s="124" t="s">
        <v>325</v>
      </c>
    </row>
    <row r="166" spans="2:65" s="1" customFormat="1" ht="10.199999999999999">
      <c r="B166" s="28"/>
      <c r="D166" s="126" t="s">
        <v>122</v>
      </c>
      <c r="F166" s="127" t="s">
        <v>326</v>
      </c>
      <c r="I166" s="128"/>
      <c r="L166" s="28"/>
      <c r="M166" s="129"/>
      <c r="T166" s="49"/>
      <c r="AT166" s="13" t="s">
        <v>122</v>
      </c>
      <c r="AU166" s="13" t="s">
        <v>84</v>
      </c>
    </row>
    <row r="167" spans="2:65" s="1" customFormat="1" ht="24.15" customHeight="1">
      <c r="B167" s="28"/>
      <c r="C167" s="113" t="s">
        <v>214</v>
      </c>
      <c r="D167" s="113" t="s">
        <v>116</v>
      </c>
      <c r="E167" s="114" t="s">
        <v>327</v>
      </c>
      <c r="F167" s="115" t="s">
        <v>328</v>
      </c>
      <c r="G167" s="116" t="s">
        <v>234</v>
      </c>
      <c r="H167" s="117">
        <v>3</v>
      </c>
      <c r="I167" s="118"/>
      <c r="J167" s="119">
        <f>ROUND(I167*H167,2)</f>
        <v>0</v>
      </c>
      <c r="K167" s="115" t="s">
        <v>120</v>
      </c>
      <c r="L167" s="28"/>
      <c r="M167" s="120" t="s">
        <v>19</v>
      </c>
      <c r="N167" s="121" t="s">
        <v>47</v>
      </c>
      <c r="P167" s="122">
        <f>O167*H167</f>
        <v>0</v>
      </c>
      <c r="Q167" s="122">
        <v>0</v>
      </c>
      <c r="R167" s="122">
        <f>Q167*H167</f>
        <v>0</v>
      </c>
      <c r="S167" s="122">
        <v>0</v>
      </c>
      <c r="T167" s="123">
        <f>S167*H167</f>
        <v>0</v>
      </c>
      <c r="AR167" s="124" t="s">
        <v>121</v>
      </c>
      <c r="AT167" s="124" t="s">
        <v>116</v>
      </c>
      <c r="AU167" s="124" t="s">
        <v>84</v>
      </c>
      <c r="AY167" s="13" t="s">
        <v>115</v>
      </c>
      <c r="BE167" s="125">
        <f>IF(N167="základní",J167,0)</f>
        <v>0</v>
      </c>
      <c r="BF167" s="125">
        <f>IF(N167="snížená",J167,0)</f>
        <v>0</v>
      </c>
      <c r="BG167" s="125">
        <f>IF(N167="zákl. přenesená",J167,0)</f>
        <v>0</v>
      </c>
      <c r="BH167" s="125">
        <f>IF(N167="sníž. přenesená",J167,0)</f>
        <v>0</v>
      </c>
      <c r="BI167" s="125">
        <f>IF(N167="nulová",J167,0)</f>
        <v>0</v>
      </c>
      <c r="BJ167" s="13" t="s">
        <v>84</v>
      </c>
      <c r="BK167" s="125">
        <f>ROUND(I167*H167,2)</f>
        <v>0</v>
      </c>
      <c r="BL167" s="13" t="s">
        <v>121</v>
      </c>
      <c r="BM167" s="124" t="s">
        <v>329</v>
      </c>
    </row>
    <row r="168" spans="2:65" s="1" customFormat="1" ht="10.199999999999999">
      <c r="B168" s="28"/>
      <c r="D168" s="126" t="s">
        <v>122</v>
      </c>
      <c r="F168" s="127" t="s">
        <v>330</v>
      </c>
      <c r="I168" s="128"/>
      <c r="L168" s="28"/>
      <c r="M168" s="129"/>
      <c r="T168" s="49"/>
      <c r="AT168" s="13" t="s">
        <v>122</v>
      </c>
      <c r="AU168" s="13" t="s">
        <v>84</v>
      </c>
    </row>
    <row r="169" spans="2:65" s="1" customFormat="1" ht="16.5" customHeight="1">
      <c r="B169" s="28"/>
      <c r="C169" s="130" t="s">
        <v>331</v>
      </c>
      <c r="D169" s="130" t="s">
        <v>200</v>
      </c>
      <c r="E169" s="131" t="s">
        <v>332</v>
      </c>
      <c r="F169" s="132" t="s">
        <v>333</v>
      </c>
      <c r="G169" s="133" t="s">
        <v>234</v>
      </c>
      <c r="H169" s="134">
        <v>3</v>
      </c>
      <c r="I169" s="135"/>
      <c r="J169" s="136">
        <f>ROUND(I169*H169,2)</f>
        <v>0</v>
      </c>
      <c r="K169" s="132" t="s">
        <v>19</v>
      </c>
      <c r="L169" s="137"/>
      <c r="M169" s="138" t="s">
        <v>19</v>
      </c>
      <c r="N169" s="139" t="s">
        <v>47</v>
      </c>
      <c r="P169" s="122">
        <f>O169*H169</f>
        <v>0</v>
      </c>
      <c r="Q169" s="122">
        <v>0</v>
      </c>
      <c r="R169" s="122">
        <f>Q169*H169</f>
        <v>0</v>
      </c>
      <c r="S169" s="122">
        <v>0</v>
      </c>
      <c r="T169" s="123">
        <f>S169*H169</f>
        <v>0</v>
      </c>
      <c r="AR169" s="124" t="s">
        <v>152</v>
      </c>
      <c r="AT169" s="124" t="s">
        <v>200</v>
      </c>
      <c r="AU169" s="124" t="s">
        <v>84</v>
      </c>
      <c r="AY169" s="13" t="s">
        <v>115</v>
      </c>
      <c r="BE169" s="125">
        <f>IF(N169="základní",J169,0)</f>
        <v>0</v>
      </c>
      <c r="BF169" s="125">
        <f>IF(N169="snížená",J169,0)</f>
        <v>0</v>
      </c>
      <c r="BG169" s="125">
        <f>IF(N169="zákl. přenesená",J169,0)</f>
        <v>0</v>
      </c>
      <c r="BH169" s="125">
        <f>IF(N169="sníž. přenesená",J169,0)</f>
        <v>0</v>
      </c>
      <c r="BI169" s="125">
        <f>IF(N169="nulová",J169,0)</f>
        <v>0</v>
      </c>
      <c r="BJ169" s="13" t="s">
        <v>84</v>
      </c>
      <c r="BK169" s="125">
        <f>ROUND(I169*H169,2)</f>
        <v>0</v>
      </c>
      <c r="BL169" s="13" t="s">
        <v>121</v>
      </c>
      <c r="BM169" s="124" t="s">
        <v>334</v>
      </c>
    </row>
    <row r="170" spans="2:65" s="1" customFormat="1" ht="16.5" customHeight="1">
      <c r="B170" s="28"/>
      <c r="C170" s="130" t="s">
        <v>218</v>
      </c>
      <c r="D170" s="130" t="s">
        <v>200</v>
      </c>
      <c r="E170" s="131" t="s">
        <v>335</v>
      </c>
      <c r="F170" s="132" t="s">
        <v>336</v>
      </c>
      <c r="G170" s="133" t="s">
        <v>160</v>
      </c>
      <c r="H170" s="134">
        <v>5.0000000000000001E-3</v>
      </c>
      <c r="I170" s="135"/>
      <c r="J170" s="136">
        <f>ROUND(I170*H170,2)</f>
        <v>0</v>
      </c>
      <c r="K170" s="132" t="s">
        <v>120</v>
      </c>
      <c r="L170" s="137"/>
      <c r="M170" s="138" t="s">
        <v>19</v>
      </c>
      <c r="N170" s="139" t="s">
        <v>47</v>
      </c>
      <c r="P170" s="122">
        <f>O170*H170</f>
        <v>0</v>
      </c>
      <c r="Q170" s="122">
        <v>0</v>
      </c>
      <c r="R170" s="122">
        <f>Q170*H170</f>
        <v>0</v>
      </c>
      <c r="S170" s="122">
        <v>0</v>
      </c>
      <c r="T170" s="123">
        <f>S170*H170</f>
        <v>0</v>
      </c>
      <c r="AR170" s="124" t="s">
        <v>152</v>
      </c>
      <c r="AT170" s="124" t="s">
        <v>200</v>
      </c>
      <c r="AU170" s="124" t="s">
        <v>84</v>
      </c>
      <c r="AY170" s="13" t="s">
        <v>115</v>
      </c>
      <c r="BE170" s="125">
        <f>IF(N170="základní",J170,0)</f>
        <v>0</v>
      </c>
      <c r="BF170" s="125">
        <f>IF(N170="snížená",J170,0)</f>
        <v>0</v>
      </c>
      <c r="BG170" s="125">
        <f>IF(N170="zákl. přenesená",J170,0)</f>
        <v>0</v>
      </c>
      <c r="BH170" s="125">
        <f>IF(N170="sníž. přenesená",J170,0)</f>
        <v>0</v>
      </c>
      <c r="BI170" s="125">
        <f>IF(N170="nulová",J170,0)</f>
        <v>0</v>
      </c>
      <c r="BJ170" s="13" t="s">
        <v>84</v>
      </c>
      <c r="BK170" s="125">
        <f>ROUND(I170*H170,2)</f>
        <v>0</v>
      </c>
      <c r="BL170" s="13" t="s">
        <v>121</v>
      </c>
      <c r="BM170" s="124" t="s">
        <v>337</v>
      </c>
    </row>
    <row r="171" spans="2:65" s="1" customFormat="1" ht="16.5" customHeight="1">
      <c r="B171" s="28"/>
      <c r="C171" s="113" t="s">
        <v>338</v>
      </c>
      <c r="D171" s="113" t="s">
        <v>116</v>
      </c>
      <c r="E171" s="114" t="s">
        <v>339</v>
      </c>
      <c r="F171" s="115" t="s">
        <v>340</v>
      </c>
      <c r="G171" s="116" t="s">
        <v>119</v>
      </c>
      <c r="H171" s="117">
        <v>0.68</v>
      </c>
      <c r="I171" s="118"/>
      <c r="J171" s="119">
        <f>ROUND(I171*H171,2)</f>
        <v>0</v>
      </c>
      <c r="K171" s="115" t="s">
        <v>120</v>
      </c>
      <c r="L171" s="28"/>
      <c r="M171" s="120" t="s">
        <v>19</v>
      </c>
      <c r="N171" s="121" t="s">
        <v>47</v>
      </c>
      <c r="P171" s="122">
        <f>O171*H171</f>
        <v>0</v>
      </c>
      <c r="Q171" s="122">
        <v>0</v>
      </c>
      <c r="R171" s="122">
        <f>Q171*H171</f>
        <v>0</v>
      </c>
      <c r="S171" s="122">
        <v>0</v>
      </c>
      <c r="T171" s="123">
        <f>S171*H171</f>
        <v>0</v>
      </c>
      <c r="AR171" s="124" t="s">
        <v>121</v>
      </c>
      <c r="AT171" s="124" t="s">
        <v>116</v>
      </c>
      <c r="AU171" s="124" t="s">
        <v>84</v>
      </c>
      <c r="AY171" s="13" t="s">
        <v>115</v>
      </c>
      <c r="BE171" s="125">
        <f>IF(N171="základní",J171,0)</f>
        <v>0</v>
      </c>
      <c r="BF171" s="125">
        <f>IF(N171="snížená",J171,0)</f>
        <v>0</v>
      </c>
      <c r="BG171" s="125">
        <f>IF(N171="zákl. přenesená",J171,0)</f>
        <v>0</v>
      </c>
      <c r="BH171" s="125">
        <f>IF(N171="sníž. přenesená",J171,0)</f>
        <v>0</v>
      </c>
      <c r="BI171" s="125">
        <f>IF(N171="nulová",J171,0)</f>
        <v>0</v>
      </c>
      <c r="BJ171" s="13" t="s">
        <v>84</v>
      </c>
      <c r="BK171" s="125">
        <f>ROUND(I171*H171,2)</f>
        <v>0</v>
      </c>
      <c r="BL171" s="13" t="s">
        <v>121</v>
      </c>
      <c r="BM171" s="124" t="s">
        <v>341</v>
      </c>
    </row>
    <row r="172" spans="2:65" s="1" customFormat="1" ht="10.199999999999999">
      <c r="B172" s="28"/>
      <c r="D172" s="126" t="s">
        <v>122</v>
      </c>
      <c r="F172" s="127" t="s">
        <v>342</v>
      </c>
      <c r="I172" s="128"/>
      <c r="L172" s="28"/>
      <c r="M172" s="129"/>
      <c r="T172" s="49"/>
      <c r="AT172" s="13" t="s">
        <v>122</v>
      </c>
      <c r="AU172" s="13" t="s">
        <v>84</v>
      </c>
    </row>
    <row r="173" spans="2:65" s="1" customFormat="1" ht="16.5" customHeight="1">
      <c r="B173" s="28"/>
      <c r="C173" s="130" t="s">
        <v>224</v>
      </c>
      <c r="D173" s="130" t="s">
        <v>200</v>
      </c>
      <c r="E173" s="131" t="s">
        <v>343</v>
      </c>
      <c r="F173" s="132" t="s">
        <v>344</v>
      </c>
      <c r="G173" s="133" t="s">
        <v>223</v>
      </c>
      <c r="H173" s="134">
        <v>13.6</v>
      </c>
      <c r="I173" s="135"/>
      <c r="J173" s="136">
        <f t="shared" ref="J173:J180" si="10">ROUND(I173*H173,2)</f>
        <v>0</v>
      </c>
      <c r="K173" s="132" t="s">
        <v>120</v>
      </c>
      <c r="L173" s="137"/>
      <c r="M173" s="138" t="s">
        <v>19</v>
      </c>
      <c r="N173" s="139" t="s">
        <v>47</v>
      </c>
      <c r="P173" s="122">
        <f t="shared" ref="P173:P180" si="11">O173*H173</f>
        <v>0</v>
      </c>
      <c r="Q173" s="122">
        <v>0</v>
      </c>
      <c r="R173" s="122">
        <f t="shared" ref="R173:R180" si="12">Q173*H173</f>
        <v>0</v>
      </c>
      <c r="S173" s="122">
        <v>0</v>
      </c>
      <c r="T173" s="123">
        <f t="shared" ref="T173:T180" si="13">S173*H173</f>
        <v>0</v>
      </c>
      <c r="AR173" s="124" t="s">
        <v>152</v>
      </c>
      <c r="AT173" s="124" t="s">
        <v>200</v>
      </c>
      <c r="AU173" s="124" t="s">
        <v>84</v>
      </c>
      <c r="AY173" s="13" t="s">
        <v>115</v>
      </c>
      <c r="BE173" s="125">
        <f t="shared" ref="BE173:BE180" si="14">IF(N173="základní",J173,0)</f>
        <v>0</v>
      </c>
      <c r="BF173" s="125">
        <f t="shared" ref="BF173:BF180" si="15">IF(N173="snížená",J173,0)</f>
        <v>0</v>
      </c>
      <c r="BG173" s="125">
        <f t="shared" ref="BG173:BG180" si="16">IF(N173="zákl. přenesená",J173,0)</f>
        <v>0</v>
      </c>
      <c r="BH173" s="125">
        <f t="shared" ref="BH173:BH180" si="17">IF(N173="sníž. přenesená",J173,0)</f>
        <v>0</v>
      </c>
      <c r="BI173" s="125">
        <f t="shared" ref="BI173:BI180" si="18">IF(N173="nulová",J173,0)</f>
        <v>0</v>
      </c>
      <c r="BJ173" s="13" t="s">
        <v>84</v>
      </c>
      <c r="BK173" s="125">
        <f t="shared" ref="BK173:BK180" si="19">ROUND(I173*H173,2)</f>
        <v>0</v>
      </c>
      <c r="BL173" s="13" t="s">
        <v>121</v>
      </c>
      <c r="BM173" s="124" t="s">
        <v>345</v>
      </c>
    </row>
    <row r="174" spans="2:65" s="1" customFormat="1" ht="16.5" customHeight="1">
      <c r="B174" s="28"/>
      <c r="C174" s="113" t="s">
        <v>346</v>
      </c>
      <c r="D174" s="113" t="s">
        <v>116</v>
      </c>
      <c r="E174" s="114" t="s">
        <v>347</v>
      </c>
      <c r="F174" s="115" t="s">
        <v>348</v>
      </c>
      <c r="G174" s="116" t="s">
        <v>119</v>
      </c>
      <c r="H174" s="117">
        <v>59</v>
      </c>
      <c r="I174" s="118"/>
      <c r="J174" s="119">
        <f t="shared" si="10"/>
        <v>0</v>
      </c>
      <c r="K174" s="115" t="s">
        <v>19</v>
      </c>
      <c r="L174" s="28"/>
      <c r="M174" s="120" t="s">
        <v>19</v>
      </c>
      <c r="N174" s="121" t="s">
        <v>47</v>
      </c>
      <c r="P174" s="122">
        <f t="shared" si="11"/>
        <v>0</v>
      </c>
      <c r="Q174" s="122">
        <v>0</v>
      </c>
      <c r="R174" s="122">
        <f t="shared" si="12"/>
        <v>0</v>
      </c>
      <c r="S174" s="122">
        <v>0</v>
      </c>
      <c r="T174" s="123">
        <f t="shared" si="13"/>
        <v>0</v>
      </c>
      <c r="AR174" s="124" t="s">
        <v>121</v>
      </c>
      <c r="AT174" s="124" t="s">
        <v>116</v>
      </c>
      <c r="AU174" s="124" t="s">
        <v>84</v>
      </c>
      <c r="AY174" s="13" t="s">
        <v>115</v>
      </c>
      <c r="BE174" s="125">
        <f t="shared" si="14"/>
        <v>0</v>
      </c>
      <c r="BF174" s="125">
        <f t="shared" si="15"/>
        <v>0</v>
      </c>
      <c r="BG174" s="125">
        <f t="shared" si="16"/>
        <v>0</v>
      </c>
      <c r="BH174" s="125">
        <f t="shared" si="17"/>
        <v>0</v>
      </c>
      <c r="BI174" s="125">
        <f t="shared" si="18"/>
        <v>0</v>
      </c>
      <c r="BJ174" s="13" t="s">
        <v>84</v>
      </c>
      <c r="BK174" s="125">
        <f t="shared" si="19"/>
        <v>0</v>
      </c>
      <c r="BL174" s="13" t="s">
        <v>121</v>
      </c>
      <c r="BM174" s="124" t="s">
        <v>349</v>
      </c>
    </row>
    <row r="175" spans="2:65" s="1" customFormat="1" ht="16.5" customHeight="1">
      <c r="B175" s="28"/>
      <c r="C175" s="130" t="s">
        <v>227</v>
      </c>
      <c r="D175" s="130" t="s">
        <v>200</v>
      </c>
      <c r="E175" s="131" t="s">
        <v>350</v>
      </c>
      <c r="F175" s="132" t="s">
        <v>351</v>
      </c>
      <c r="G175" s="133" t="s">
        <v>352</v>
      </c>
      <c r="H175" s="134">
        <v>14.75</v>
      </c>
      <c r="I175" s="135"/>
      <c r="J175" s="136">
        <f t="shared" si="10"/>
        <v>0</v>
      </c>
      <c r="K175" s="132" t="s">
        <v>19</v>
      </c>
      <c r="L175" s="137"/>
      <c r="M175" s="138" t="s">
        <v>19</v>
      </c>
      <c r="N175" s="139" t="s">
        <v>47</v>
      </c>
      <c r="P175" s="122">
        <f t="shared" si="11"/>
        <v>0</v>
      </c>
      <c r="Q175" s="122">
        <v>0</v>
      </c>
      <c r="R175" s="122">
        <f t="shared" si="12"/>
        <v>0</v>
      </c>
      <c r="S175" s="122">
        <v>0</v>
      </c>
      <c r="T175" s="123">
        <f t="shared" si="13"/>
        <v>0</v>
      </c>
      <c r="AR175" s="124" t="s">
        <v>152</v>
      </c>
      <c r="AT175" s="124" t="s">
        <v>200</v>
      </c>
      <c r="AU175" s="124" t="s">
        <v>84</v>
      </c>
      <c r="AY175" s="13" t="s">
        <v>115</v>
      </c>
      <c r="BE175" s="125">
        <f t="shared" si="14"/>
        <v>0</v>
      </c>
      <c r="BF175" s="125">
        <f t="shared" si="15"/>
        <v>0</v>
      </c>
      <c r="BG175" s="125">
        <f t="shared" si="16"/>
        <v>0</v>
      </c>
      <c r="BH175" s="125">
        <f t="shared" si="17"/>
        <v>0</v>
      </c>
      <c r="BI175" s="125">
        <f t="shared" si="18"/>
        <v>0</v>
      </c>
      <c r="BJ175" s="13" t="s">
        <v>84</v>
      </c>
      <c r="BK175" s="125">
        <f t="shared" si="19"/>
        <v>0</v>
      </c>
      <c r="BL175" s="13" t="s">
        <v>121</v>
      </c>
      <c r="BM175" s="124" t="s">
        <v>353</v>
      </c>
    </row>
    <row r="176" spans="2:65" s="1" customFormat="1" ht="16.5" customHeight="1">
      <c r="B176" s="28"/>
      <c r="C176" s="113" t="s">
        <v>354</v>
      </c>
      <c r="D176" s="113" t="s">
        <v>116</v>
      </c>
      <c r="E176" s="114" t="s">
        <v>355</v>
      </c>
      <c r="F176" s="115" t="s">
        <v>356</v>
      </c>
      <c r="G176" s="116" t="s">
        <v>279</v>
      </c>
      <c r="H176" s="117">
        <v>8</v>
      </c>
      <c r="I176" s="118"/>
      <c r="J176" s="119">
        <f t="shared" si="10"/>
        <v>0</v>
      </c>
      <c r="K176" s="115" t="s">
        <v>19</v>
      </c>
      <c r="L176" s="28"/>
      <c r="M176" s="120" t="s">
        <v>19</v>
      </c>
      <c r="N176" s="121" t="s">
        <v>47</v>
      </c>
      <c r="P176" s="122">
        <f t="shared" si="11"/>
        <v>0</v>
      </c>
      <c r="Q176" s="122">
        <v>0</v>
      </c>
      <c r="R176" s="122">
        <f t="shared" si="12"/>
        <v>0</v>
      </c>
      <c r="S176" s="122">
        <v>0</v>
      </c>
      <c r="T176" s="123">
        <f t="shared" si="13"/>
        <v>0</v>
      </c>
      <c r="AR176" s="124" t="s">
        <v>121</v>
      </c>
      <c r="AT176" s="124" t="s">
        <v>116</v>
      </c>
      <c r="AU176" s="124" t="s">
        <v>84</v>
      </c>
      <c r="AY176" s="13" t="s">
        <v>115</v>
      </c>
      <c r="BE176" s="125">
        <f t="shared" si="14"/>
        <v>0</v>
      </c>
      <c r="BF176" s="125">
        <f t="shared" si="15"/>
        <v>0</v>
      </c>
      <c r="BG176" s="125">
        <f t="shared" si="16"/>
        <v>0</v>
      </c>
      <c r="BH176" s="125">
        <f t="shared" si="17"/>
        <v>0</v>
      </c>
      <c r="BI176" s="125">
        <f t="shared" si="18"/>
        <v>0</v>
      </c>
      <c r="BJ176" s="13" t="s">
        <v>84</v>
      </c>
      <c r="BK176" s="125">
        <f t="shared" si="19"/>
        <v>0</v>
      </c>
      <c r="BL176" s="13" t="s">
        <v>121</v>
      </c>
      <c r="BM176" s="124" t="s">
        <v>357</v>
      </c>
    </row>
    <row r="177" spans="2:65" s="1" customFormat="1" ht="16.5" customHeight="1">
      <c r="B177" s="28"/>
      <c r="C177" s="113" t="s">
        <v>231</v>
      </c>
      <c r="D177" s="113" t="s">
        <v>116</v>
      </c>
      <c r="E177" s="114" t="s">
        <v>358</v>
      </c>
      <c r="F177" s="115" t="s">
        <v>359</v>
      </c>
      <c r="G177" s="116" t="s">
        <v>279</v>
      </c>
      <c r="H177" s="117">
        <v>3</v>
      </c>
      <c r="I177" s="118"/>
      <c r="J177" s="119">
        <f t="shared" si="10"/>
        <v>0</v>
      </c>
      <c r="K177" s="115" t="s">
        <v>19</v>
      </c>
      <c r="L177" s="28"/>
      <c r="M177" s="120" t="s">
        <v>19</v>
      </c>
      <c r="N177" s="121" t="s">
        <v>47</v>
      </c>
      <c r="P177" s="122">
        <f t="shared" si="11"/>
        <v>0</v>
      </c>
      <c r="Q177" s="122">
        <v>0</v>
      </c>
      <c r="R177" s="122">
        <f t="shared" si="12"/>
        <v>0</v>
      </c>
      <c r="S177" s="122">
        <v>0</v>
      </c>
      <c r="T177" s="123">
        <f t="shared" si="13"/>
        <v>0</v>
      </c>
      <c r="AR177" s="124" t="s">
        <v>121</v>
      </c>
      <c r="AT177" s="124" t="s">
        <v>116</v>
      </c>
      <c r="AU177" s="124" t="s">
        <v>84</v>
      </c>
      <c r="AY177" s="13" t="s">
        <v>115</v>
      </c>
      <c r="BE177" s="125">
        <f t="shared" si="14"/>
        <v>0</v>
      </c>
      <c r="BF177" s="125">
        <f t="shared" si="15"/>
        <v>0</v>
      </c>
      <c r="BG177" s="125">
        <f t="shared" si="16"/>
        <v>0</v>
      </c>
      <c r="BH177" s="125">
        <f t="shared" si="17"/>
        <v>0</v>
      </c>
      <c r="BI177" s="125">
        <f t="shared" si="18"/>
        <v>0</v>
      </c>
      <c r="BJ177" s="13" t="s">
        <v>84</v>
      </c>
      <c r="BK177" s="125">
        <f t="shared" si="19"/>
        <v>0</v>
      </c>
      <c r="BL177" s="13" t="s">
        <v>121</v>
      </c>
      <c r="BM177" s="124" t="s">
        <v>360</v>
      </c>
    </row>
    <row r="178" spans="2:65" s="1" customFormat="1" ht="16.5" customHeight="1">
      <c r="B178" s="28"/>
      <c r="C178" s="113" t="s">
        <v>361</v>
      </c>
      <c r="D178" s="113" t="s">
        <v>116</v>
      </c>
      <c r="E178" s="114" t="s">
        <v>362</v>
      </c>
      <c r="F178" s="115" t="s">
        <v>363</v>
      </c>
      <c r="G178" s="116" t="s">
        <v>279</v>
      </c>
      <c r="H178" s="117">
        <v>1</v>
      </c>
      <c r="I178" s="118"/>
      <c r="J178" s="119">
        <f t="shared" si="10"/>
        <v>0</v>
      </c>
      <c r="K178" s="115" t="s">
        <v>19</v>
      </c>
      <c r="L178" s="28"/>
      <c r="M178" s="120" t="s">
        <v>19</v>
      </c>
      <c r="N178" s="121" t="s">
        <v>47</v>
      </c>
      <c r="P178" s="122">
        <f t="shared" si="11"/>
        <v>0</v>
      </c>
      <c r="Q178" s="122">
        <v>0</v>
      </c>
      <c r="R178" s="122">
        <f t="shared" si="12"/>
        <v>0</v>
      </c>
      <c r="S178" s="122">
        <v>0</v>
      </c>
      <c r="T178" s="123">
        <f t="shared" si="13"/>
        <v>0</v>
      </c>
      <c r="AR178" s="124" t="s">
        <v>121</v>
      </c>
      <c r="AT178" s="124" t="s">
        <v>116</v>
      </c>
      <c r="AU178" s="124" t="s">
        <v>84</v>
      </c>
      <c r="AY178" s="13" t="s">
        <v>115</v>
      </c>
      <c r="BE178" s="125">
        <f t="shared" si="14"/>
        <v>0</v>
      </c>
      <c r="BF178" s="125">
        <f t="shared" si="15"/>
        <v>0</v>
      </c>
      <c r="BG178" s="125">
        <f t="shared" si="16"/>
        <v>0</v>
      </c>
      <c r="BH178" s="125">
        <f t="shared" si="17"/>
        <v>0</v>
      </c>
      <c r="BI178" s="125">
        <f t="shared" si="18"/>
        <v>0</v>
      </c>
      <c r="BJ178" s="13" t="s">
        <v>84</v>
      </c>
      <c r="BK178" s="125">
        <f t="shared" si="19"/>
        <v>0</v>
      </c>
      <c r="BL178" s="13" t="s">
        <v>121</v>
      </c>
      <c r="BM178" s="124" t="s">
        <v>364</v>
      </c>
    </row>
    <row r="179" spans="2:65" s="1" customFormat="1" ht="16.5" customHeight="1">
      <c r="B179" s="28"/>
      <c r="C179" s="113" t="s">
        <v>365</v>
      </c>
      <c r="D179" s="113" t="s">
        <v>116</v>
      </c>
      <c r="E179" s="114" t="s">
        <v>366</v>
      </c>
      <c r="F179" s="115" t="s">
        <v>367</v>
      </c>
      <c r="G179" s="116" t="s">
        <v>279</v>
      </c>
      <c r="H179" s="117">
        <v>4</v>
      </c>
      <c r="I179" s="118"/>
      <c r="J179" s="119">
        <f t="shared" si="10"/>
        <v>0</v>
      </c>
      <c r="K179" s="115" t="s">
        <v>19</v>
      </c>
      <c r="L179" s="28"/>
      <c r="M179" s="120" t="s">
        <v>19</v>
      </c>
      <c r="N179" s="121" t="s">
        <v>47</v>
      </c>
      <c r="P179" s="122">
        <f t="shared" si="11"/>
        <v>0</v>
      </c>
      <c r="Q179" s="122">
        <v>0</v>
      </c>
      <c r="R179" s="122">
        <f t="shared" si="12"/>
        <v>0</v>
      </c>
      <c r="S179" s="122">
        <v>0</v>
      </c>
      <c r="T179" s="123">
        <f t="shared" si="13"/>
        <v>0</v>
      </c>
      <c r="AR179" s="124" t="s">
        <v>121</v>
      </c>
      <c r="AT179" s="124" t="s">
        <v>116</v>
      </c>
      <c r="AU179" s="124" t="s">
        <v>84</v>
      </c>
      <c r="AY179" s="13" t="s">
        <v>115</v>
      </c>
      <c r="BE179" s="125">
        <f t="shared" si="14"/>
        <v>0</v>
      </c>
      <c r="BF179" s="125">
        <f t="shared" si="15"/>
        <v>0</v>
      </c>
      <c r="BG179" s="125">
        <f t="shared" si="16"/>
        <v>0</v>
      </c>
      <c r="BH179" s="125">
        <f t="shared" si="17"/>
        <v>0</v>
      </c>
      <c r="BI179" s="125">
        <f t="shared" si="18"/>
        <v>0</v>
      </c>
      <c r="BJ179" s="13" t="s">
        <v>84</v>
      </c>
      <c r="BK179" s="125">
        <f t="shared" si="19"/>
        <v>0</v>
      </c>
      <c r="BL179" s="13" t="s">
        <v>121</v>
      </c>
      <c r="BM179" s="124" t="s">
        <v>368</v>
      </c>
    </row>
    <row r="180" spans="2:65" s="1" customFormat="1" ht="24.15" customHeight="1">
      <c r="B180" s="28"/>
      <c r="C180" s="113" t="s">
        <v>369</v>
      </c>
      <c r="D180" s="113" t="s">
        <v>116</v>
      </c>
      <c r="E180" s="114" t="s">
        <v>370</v>
      </c>
      <c r="F180" s="115" t="s">
        <v>371</v>
      </c>
      <c r="G180" s="116" t="s">
        <v>234</v>
      </c>
      <c r="H180" s="117">
        <v>8</v>
      </c>
      <c r="I180" s="118"/>
      <c r="J180" s="119">
        <f t="shared" si="10"/>
        <v>0</v>
      </c>
      <c r="K180" s="115" t="s">
        <v>120</v>
      </c>
      <c r="L180" s="28"/>
      <c r="M180" s="120" t="s">
        <v>19</v>
      </c>
      <c r="N180" s="121" t="s">
        <v>47</v>
      </c>
      <c r="P180" s="122">
        <f t="shared" si="11"/>
        <v>0</v>
      </c>
      <c r="Q180" s="122">
        <v>0</v>
      </c>
      <c r="R180" s="122">
        <f t="shared" si="12"/>
        <v>0</v>
      </c>
      <c r="S180" s="122">
        <v>0</v>
      </c>
      <c r="T180" s="123">
        <f t="shared" si="13"/>
        <v>0</v>
      </c>
      <c r="AR180" s="124" t="s">
        <v>121</v>
      </c>
      <c r="AT180" s="124" t="s">
        <v>116</v>
      </c>
      <c r="AU180" s="124" t="s">
        <v>84</v>
      </c>
      <c r="AY180" s="13" t="s">
        <v>115</v>
      </c>
      <c r="BE180" s="125">
        <f t="shared" si="14"/>
        <v>0</v>
      </c>
      <c r="BF180" s="125">
        <f t="shared" si="15"/>
        <v>0</v>
      </c>
      <c r="BG180" s="125">
        <f t="shared" si="16"/>
        <v>0</v>
      </c>
      <c r="BH180" s="125">
        <f t="shared" si="17"/>
        <v>0</v>
      </c>
      <c r="BI180" s="125">
        <f t="shared" si="18"/>
        <v>0</v>
      </c>
      <c r="BJ180" s="13" t="s">
        <v>84</v>
      </c>
      <c r="BK180" s="125">
        <f t="shared" si="19"/>
        <v>0</v>
      </c>
      <c r="BL180" s="13" t="s">
        <v>121</v>
      </c>
      <c r="BM180" s="124" t="s">
        <v>372</v>
      </c>
    </row>
    <row r="181" spans="2:65" s="1" customFormat="1" ht="10.199999999999999">
      <c r="B181" s="28"/>
      <c r="D181" s="126" t="s">
        <v>122</v>
      </c>
      <c r="F181" s="127" t="s">
        <v>373</v>
      </c>
      <c r="I181" s="128"/>
      <c r="L181" s="28"/>
      <c r="M181" s="129"/>
      <c r="T181" s="49"/>
      <c r="AT181" s="13" t="s">
        <v>122</v>
      </c>
      <c r="AU181" s="13" t="s">
        <v>84</v>
      </c>
    </row>
    <row r="182" spans="2:65" s="1" customFormat="1" ht="24.15" customHeight="1">
      <c r="B182" s="28"/>
      <c r="C182" s="113" t="s">
        <v>374</v>
      </c>
      <c r="D182" s="113" t="s">
        <v>116</v>
      </c>
      <c r="E182" s="114" t="s">
        <v>375</v>
      </c>
      <c r="F182" s="115" t="s">
        <v>376</v>
      </c>
      <c r="G182" s="116" t="s">
        <v>234</v>
      </c>
      <c r="H182" s="117">
        <v>4</v>
      </c>
      <c r="I182" s="118"/>
      <c r="J182" s="119">
        <f>ROUND(I182*H182,2)</f>
        <v>0</v>
      </c>
      <c r="K182" s="115" t="s">
        <v>120</v>
      </c>
      <c r="L182" s="28"/>
      <c r="M182" s="120" t="s">
        <v>19</v>
      </c>
      <c r="N182" s="121" t="s">
        <v>47</v>
      </c>
      <c r="P182" s="122">
        <f>O182*H182</f>
        <v>0</v>
      </c>
      <c r="Q182" s="122">
        <v>0</v>
      </c>
      <c r="R182" s="122">
        <f>Q182*H182</f>
        <v>0</v>
      </c>
      <c r="S182" s="122">
        <v>0</v>
      </c>
      <c r="T182" s="123">
        <f>S182*H182</f>
        <v>0</v>
      </c>
      <c r="AR182" s="124" t="s">
        <v>121</v>
      </c>
      <c r="AT182" s="124" t="s">
        <v>116</v>
      </c>
      <c r="AU182" s="124" t="s">
        <v>84</v>
      </c>
      <c r="AY182" s="13" t="s">
        <v>115</v>
      </c>
      <c r="BE182" s="125">
        <f>IF(N182="základní",J182,0)</f>
        <v>0</v>
      </c>
      <c r="BF182" s="125">
        <f>IF(N182="snížená",J182,0)</f>
        <v>0</v>
      </c>
      <c r="BG182" s="125">
        <f>IF(N182="zákl. přenesená",J182,0)</f>
        <v>0</v>
      </c>
      <c r="BH182" s="125">
        <f>IF(N182="sníž. přenesená",J182,0)</f>
        <v>0</v>
      </c>
      <c r="BI182" s="125">
        <f>IF(N182="nulová",J182,0)</f>
        <v>0</v>
      </c>
      <c r="BJ182" s="13" t="s">
        <v>84</v>
      </c>
      <c r="BK182" s="125">
        <f>ROUND(I182*H182,2)</f>
        <v>0</v>
      </c>
      <c r="BL182" s="13" t="s">
        <v>121</v>
      </c>
      <c r="BM182" s="124" t="s">
        <v>377</v>
      </c>
    </row>
    <row r="183" spans="2:65" s="1" customFormat="1" ht="10.199999999999999">
      <c r="B183" s="28"/>
      <c r="D183" s="126" t="s">
        <v>122</v>
      </c>
      <c r="F183" s="127" t="s">
        <v>378</v>
      </c>
      <c r="I183" s="128"/>
      <c r="L183" s="28"/>
      <c r="M183" s="129"/>
      <c r="T183" s="49"/>
      <c r="AT183" s="13" t="s">
        <v>122</v>
      </c>
      <c r="AU183" s="13" t="s">
        <v>84</v>
      </c>
    </row>
    <row r="184" spans="2:65" s="1" customFormat="1" ht="24.15" customHeight="1">
      <c r="B184" s="28"/>
      <c r="C184" s="113" t="s">
        <v>379</v>
      </c>
      <c r="D184" s="113" t="s">
        <v>116</v>
      </c>
      <c r="E184" s="114" t="s">
        <v>380</v>
      </c>
      <c r="F184" s="115" t="s">
        <v>381</v>
      </c>
      <c r="G184" s="116" t="s">
        <v>234</v>
      </c>
      <c r="H184" s="117">
        <v>4</v>
      </c>
      <c r="I184" s="118"/>
      <c r="J184" s="119">
        <f>ROUND(I184*H184,2)</f>
        <v>0</v>
      </c>
      <c r="K184" s="115" t="s">
        <v>120</v>
      </c>
      <c r="L184" s="28"/>
      <c r="M184" s="120" t="s">
        <v>19</v>
      </c>
      <c r="N184" s="121" t="s">
        <v>47</v>
      </c>
      <c r="P184" s="122">
        <f>O184*H184</f>
        <v>0</v>
      </c>
      <c r="Q184" s="122">
        <v>0</v>
      </c>
      <c r="R184" s="122">
        <f>Q184*H184</f>
        <v>0</v>
      </c>
      <c r="S184" s="122">
        <v>0</v>
      </c>
      <c r="T184" s="123">
        <f>S184*H184</f>
        <v>0</v>
      </c>
      <c r="AR184" s="124" t="s">
        <v>121</v>
      </c>
      <c r="AT184" s="124" t="s">
        <v>116</v>
      </c>
      <c r="AU184" s="124" t="s">
        <v>84</v>
      </c>
      <c r="AY184" s="13" t="s">
        <v>115</v>
      </c>
      <c r="BE184" s="125">
        <f>IF(N184="základní",J184,0)</f>
        <v>0</v>
      </c>
      <c r="BF184" s="125">
        <f>IF(N184="snížená",J184,0)</f>
        <v>0</v>
      </c>
      <c r="BG184" s="125">
        <f>IF(N184="zákl. přenesená",J184,0)</f>
        <v>0</v>
      </c>
      <c r="BH184" s="125">
        <f>IF(N184="sníž. přenesená",J184,0)</f>
        <v>0</v>
      </c>
      <c r="BI184" s="125">
        <f>IF(N184="nulová",J184,0)</f>
        <v>0</v>
      </c>
      <c r="BJ184" s="13" t="s">
        <v>84</v>
      </c>
      <c r="BK184" s="125">
        <f>ROUND(I184*H184,2)</f>
        <v>0</v>
      </c>
      <c r="BL184" s="13" t="s">
        <v>121</v>
      </c>
      <c r="BM184" s="124" t="s">
        <v>382</v>
      </c>
    </row>
    <row r="185" spans="2:65" s="1" customFormat="1" ht="10.199999999999999">
      <c r="B185" s="28"/>
      <c r="D185" s="126" t="s">
        <v>122</v>
      </c>
      <c r="F185" s="127" t="s">
        <v>383</v>
      </c>
      <c r="I185" s="128"/>
      <c r="L185" s="28"/>
      <c r="M185" s="129"/>
      <c r="T185" s="49"/>
      <c r="AT185" s="13" t="s">
        <v>122</v>
      </c>
      <c r="AU185" s="13" t="s">
        <v>84</v>
      </c>
    </row>
    <row r="186" spans="2:65" s="1" customFormat="1" ht="16.5" customHeight="1">
      <c r="B186" s="28"/>
      <c r="C186" s="130" t="s">
        <v>384</v>
      </c>
      <c r="D186" s="130" t="s">
        <v>200</v>
      </c>
      <c r="E186" s="131" t="s">
        <v>385</v>
      </c>
      <c r="F186" s="132" t="s">
        <v>386</v>
      </c>
      <c r="G186" s="133" t="s">
        <v>352</v>
      </c>
      <c r="H186" s="134">
        <v>8</v>
      </c>
      <c r="I186" s="135"/>
      <c r="J186" s="136">
        <f>ROUND(I186*H186,2)</f>
        <v>0</v>
      </c>
      <c r="K186" s="132" t="s">
        <v>120</v>
      </c>
      <c r="L186" s="137"/>
      <c r="M186" s="138" t="s">
        <v>19</v>
      </c>
      <c r="N186" s="139" t="s">
        <v>47</v>
      </c>
      <c r="P186" s="122">
        <f>O186*H186</f>
        <v>0</v>
      </c>
      <c r="Q186" s="122">
        <v>0</v>
      </c>
      <c r="R186" s="122">
        <f>Q186*H186</f>
        <v>0</v>
      </c>
      <c r="S186" s="122">
        <v>0</v>
      </c>
      <c r="T186" s="123">
        <f>S186*H186</f>
        <v>0</v>
      </c>
      <c r="AR186" s="124" t="s">
        <v>152</v>
      </c>
      <c r="AT186" s="124" t="s">
        <v>200</v>
      </c>
      <c r="AU186" s="124" t="s">
        <v>84</v>
      </c>
      <c r="AY186" s="13" t="s">
        <v>115</v>
      </c>
      <c r="BE186" s="125">
        <f>IF(N186="základní",J186,0)</f>
        <v>0</v>
      </c>
      <c r="BF186" s="125">
        <f>IF(N186="snížená",J186,0)</f>
        <v>0</v>
      </c>
      <c r="BG186" s="125">
        <f>IF(N186="zákl. přenesená",J186,0)</f>
        <v>0</v>
      </c>
      <c r="BH186" s="125">
        <f>IF(N186="sníž. přenesená",J186,0)</f>
        <v>0</v>
      </c>
      <c r="BI186" s="125">
        <f>IF(N186="nulová",J186,0)</f>
        <v>0</v>
      </c>
      <c r="BJ186" s="13" t="s">
        <v>84</v>
      </c>
      <c r="BK186" s="125">
        <f>ROUND(I186*H186,2)</f>
        <v>0</v>
      </c>
      <c r="BL186" s="13" t="s">
        <v>121</v>
      </c>
      <c r="BM186" s="124" t="s">
        <v>387</v>
      </c>
    </row>
    <row r="187" spans="2:65" s="1" customFormat="1" ht="16.5" customHeight="1">
      <c r="B187" s="28"/>
      <c r="C187" s="113" t="s">
        <v>388</v>
      </c>
      <c r="D187" s="113" t="s">
        <v>116</v>
      </c>
      <c r="E187" s="114" t="s">
        <v>389</v>
      </c>
      <c r="F187" s="115" t="s">
        <v>390</v>
      </c>
      <c r="G187" s="116" t="s">
        <v>234</v>
      </c>
      <c r="H187" s="117">
        <v>3</v>
      </c>
      <c r="I187" s="118"/>
      <c r="J187" s="119">
        <f>ROUND(I187*H187,2)</f>
        <v>0</v>
      </c>
      <c r="K187" s="115" t="s">
        <v>120</v>
      </c>
      <c r="L187" s="28"/>
      <c r="M187" s="120" t="s">
        <v>19</v>
      </c>
      <c r="N187" s="121" t="s">
        <v>47</v>
      </c>
      <c r="P187" s="122">
        <f>O187*H187</f>
        <v>0</v>
      </c>
      <c r="Q187" s="122">
        <v>0</v>
      </c>
      <c r="R187" s="122">
        <f>Q187*H187</f>
        <v>0</v>
      </c>
      <c r="S187" s="122">
        <v>0</v>
      </c>
      <c r="T187" s="123">
        <f>S187*H187</f>
        <v>0</v>
      </c>
      <c r="AR187" s="124" t="s">
        <v>121</v>
      </c>
      <c r="AT187" s="124" t="s">
        <v>116</v>
      </c>
      <c r="AU187" s="124" t="s">
        <v>84</v>
      </c>
      <c r="AY187" s="13" t="s">
        <v>115</v>
      </c>
      <c r="BE187" s="125">
        <f>IF(N187="základní",J187,0)</f>
        <v>0</v>
      </c>
      <c r="BF187" s="125">
        <f>IF(N187="snížená",J187,0)</f>
        <v>0</v>
      </c>
      <c r="BG187" s="125">
        <f>IF(N187="zákl. přenesená",J187,0)</f>
        <v>0</v>
      </c>
      <c r="BH187" s="125">
        <f>IF(N187="sníž. přenesená",J187,0)</f>
        <v>0</v>
      </c>
      <c r="BI187" s="125">
        <f>IF(N187="nulová",J187,0)</f>
        <v>0</v>
      </c>
      <c r="BJ187" s="13" t="s">
        <v>84</v>
      </c>
      <c r="BK187" s="125">
        <f>ROUND(I187*H187,2)</f>
        <v>0</v>
      </c>
      <c r="BL187" s="13" t="s">
        <v>121</v>
      </c>
      <c r="BM187" s="124" t="s">
        <v>391</v>
      </c>
    </row>
    <row r="188" spans="2:65" s="1" customFormat="1" ht="10.199999999999999">
      <c r="B188" s="28"/>
      <c r="D188" s="126" t="s">
        <v>122</v>
      </c>
      <c r="F188" s="127" t="s">
        <v>392</v>
      </c>
      <c r="I188" s="128"/>
      <c r="L188" s="28"/>
      <c r="M188" s="129"/>
      <c r="T188" s="49"/>
      <c r="AT188" s="13" t="s">
        <v>122</v>
      </c>
      <c r="AU188" s="13" t="s">
        <v>84</v>
      </c>
    </row>
    <row r="189" spans="2:65" s="1" customFormat="1" ht="16.5" customHeight="1">
      <c r="B189" s="28"/>
      <c r="C189" s="113" t="s">
        <v>393</v>
      </c>
      <c r="D189" s="113" t="s">
        <v>116</v>
      </c>
      <c r="E189" s="114" t="s">
        <v>394</v>
      </c>
      <c r="F189" s="115" t="s">
        <v>395</v>
      </c>
      <c r="G189" s="116" t="s">
        <v>119</v>
      </c>
      <c r="H189" s="117">
        <v>15</v>
      </c>
      <c r="I189" s="118"/>
      <c r="J189" s="119">
        <f t="shared" ref="J189:J196" si="20">ROUND(I189*H189,2)</f>
        <v>0</v>
      </c>
      <c r="K189" s="115" t="s">
        <v>19</v>
      </c>
      <c r="L189" s="28"/>
      <c r="M189" s="120" t="s">
        <v>19</v>
      </c>
      <c r="N189" s="121" t="s">
        <v>47</v>
      </c>
      <c r="P189" s="122">
        <f t="shared" ref="P189:P196" si="21">O189*H189</f>
        <v>0</v>
      </c>
      <c r="Q189" s="122">
        <v>0</v>
      </c>
      <c r="R189" s="122">
        <f t="shared" ref="R189:R196" si="22">Q189*H189</f>
        <v>0</v>
      </c>
      <c r="S189" s="122">
        <v>0</v>
      </c>
      <c r="T189" s="123">
        <f t="shared" ref="T189:T196" si="23">S189*H189</f>
        <v>0</v>
      </c>
      <c r="AR189" s="124" t="s">
        <v>121</v>
      </c>
      <c r="AT189" s="124" t="s">
        <v>116</v>
      </c>
      <c r="AU189" s="124" t="s">
        <v>84</v>
      </c>
      <c r="AY189" s="13" t="s">
        <v>115</v>
      </c>
      <c r="BE189" s="125">
        <f t="shared" ref="BE189:BE196" si="24">IF(N189="základní",J189,0)</f>
        <v>0</v>
      </c>
      <c r="BF189" s="125">
        <f t="shared" ref="BF189:BF196" si="25">IF(N189="snížená",J189,0)</f>
        <v>0</v>
      </c>
      <c r="BG189" s="125">
        <f t="shared" ref="BG189:BG196" si="26">IF(N189="zákl. přenesená",J189,0)</f>
        <v>0</v>
      </c>
      <c r="BH189" s="125">
        <f t="shared" ref="BH189:BH196" si="27">IF(N189="sníž. přenesená",J189,0)</f>
        <v>0</v>
      </c>
      <c r="BI189" s="125">
        <f t="shared" ref="BI189:BI196" si="28">IF(N189="nulová",J189,0)</f>
        <v>0</v>
      </c>
      <c r="BJ189" s="13" t="s">
        <v>84</v>
      </c>
      <c r="BK189" s="125">
        <f t="shared" ref="BK189:BK196" si="29">ROUND(I189*H189,2)</f>
        <v>0</v>
      </c>
      <c r="BL189" s="13" t="s">
        <v>121</v>
      </c>
      <c r="BM189" s="124" t="s">
        <v>396</v>
      </c>
    </row>
    <row r="190" spans="2:65" s="1" customFormat="1" ht="16.5" customHeight="1">
      <c r="B190" s="28"/>
      <c r="C190" s="113" t="s">
        <v>397</v>
      </c>
      <c r="D190" s="113" t="s">
        <v>116</v>
      </c>
      <c r="E190" s="114" t="s">
        <v>398</v>
      </c>
      <c r="F190" s="115" t="s">
        <v>399</v>
      </c>
      <c r="G190" s="116" t="s">
        <v>130</v>
      </c>
      <c r="H190" s="117">
        <v>187</v>
      </c>
      <c r="I190" s="118"/>
      <c r="J190" s="119">
        <f t="shared" si="20"/>
        <v>0</v>
      </c>
      <c r="K190" s="115" t="s">
        <v>19</v>
      </c>
      <c r="L190" s="28"/>
      <c r="M190" s="120" t="s">
        <v>19</v>
      </c>
      <c r="N190" s="121" t="s">
        <v>47</v>
      </c>
      <c r="P190" s="122">
        <f t="shared" si="21"/>
        <v>0</v>
      </c>
      <c r="Q190" s="122">
        <v>0</v>
      </c>
      <c r="R190" s="122">
        <f t="shared" si="22"/>
        <v>0</v>
      </c>
      <c r="S190" s="122">
        <v>0</v>
      </c>
      <c r="T190" s="123">
        <f t="shared" si="23"/>
        <v>0</v>
      </c>
      <c r="AR190" s="124" t="s">
        <v>121</v>
      </c>
      <c r="AT190" s="124" t="s">
        <v>116</v>
      </c>
      <c r="AU190" s="124" t="s">
        <v>84</v>
      </c>
      <c r="AY190" s="13" t="s">
        <v>115</v>
      </c>
      <c r="BE190" s="125">
        <f t="shared" si="24"/>
        <v>0</v>
      </c>
      <c r="BF190" s="125">
        <f t="shared" si="25"/>
        <v>0</v>
      </c>
      <c r="BG190" s="125">
        <f t="shared" si="26"/>
        <v>0</v>
      </c>
      <c r="BH190" s="125">
        <f t="shared" si="27"/>
        <v>0</v>
      </c>
      <c r="BI190" s="125">
        <f t="shared" si="28"/>
        <v>0</v>
      </c>
      <c r="BJ190" s="13" t="s">
        <v>84</v>
      </c>
      <c r="BK190" s="125">
        <f t="shared" si="29"/>
        <v>0</v>
      </c>
      <c r="BL190" s="13" t="s">
        <v>121</v>
      </c>
      <c r="BM190" s="124" t="s">
        <v>400</v>
      </c>
    </row>
    <row r="191" spans="2:65" s="1" customFormat="1" ht="16.5" customHeight="1">
      <c r="B191" s="28"/>
      <c r="C191" s="130" t="s">
        <v>401</v>
      </c>
      <c r="D191" s="130" t="s">
        <v>200</v>
      </c>
      <c r="E191" s="131" t="s">
        <v>402</v>
      </c>
      <c r="F191" s="132" t="s">
        <v>403</v>
      </c>
      <c r="G191" s="133" t="s">
        <v>130</v>
      </c>
      <c r="H191" s="134">
        <v>187</v>
      </c>
      <c r="I191" s="135"/>
      <c r="J191" s="136">
        <f t="shared" si="20"/>
        <v>0</v>
      </c>
      <c r="K191" s="132" t="s">
        <v>120</v>
      </c>
      <c r="L191" s="137"/>
      <c r="M191" s="138" t="s">
        <v>19</v>
      </c>
      <c r="N191" s="139" t="s">
        <v>47</v>
      </c>
      <c r="P191" s="122">
        <f t="shared" si="21"/>
        <v>0</v>
      </c>
      <c r="Q191" s="122">
        <v>0</v>
      </c>
      <c r="R191" s="122">
        <f t="shared" si="22"/>
        <v>0</v>
      </c>
      <c r="S191" s="122">
        <v>0</v>
      </c>
      <c r="T191" s="123">
        <f t="shared" si="23"/>
        <v>0</v>
      </c>
      <c r="AR191" s="124" t="s">
        <v>152</v>
      </c>
      <c r="AT191" s="124" t="s">
        <v>200</v>
      </c>
      <c r="AU191" s="124" t="s">
        <v>84</v>
      </c>
      <c r="AY191" s="13" t="s">
        <v>115</v>
      </c>
      <c r="BE191" s="125">
        <f t="shared" si="24"/>
        <v>0</v>
      </c>
      <c r="BF191" s="125">
        <f t="shared" si="25"/>
        <v>0</v>
      </c>
      <c r="BG191" s="125">
        <f t="shared" si="26"/>
        <v>0</v>
      </c>
      <c r="BH191" s="125">
        <f t="shared" si="27"/>
        <v>0</v>
      </c>
      <c r="BI191" s="125">
        <f t="shared" si="28"/>
        <v>0</v>
      </c>
      <c r="BJ191" s="13" t="s">
        <v>84</v>
      </c>
      <c r="BK191" s="125">
        <f t="shared" si="29"/>
        <v>0</v>
      </c>
      <c r="BL191" s="13" t="s">
        <v>121</v>
      </c>
      <c r="BM191" s="124" t="s">
        <v>404</v>
      </c>
    </row>
    <row r="192" spans="2:65" s="1" customFormat="1" ht="16.5" customHeight="1">
      <c r="B192" s="28"/>
      <c r="C192" s="113" t="s">
        <v>405</v>
      </c>
      <c r="D192" s="113" t="s">
        <v>116</v>
      </c>
      <c r="E192" s="114" t="s">
        <v>406</v>
      </c>
      <c r="F192" s="115" t="s">
        <v>407</v>
      </c>
      <c r="G192" s="116" t="s">
        <v>130</v>
      </c>
      <c r="H192" s="117">
        <v>10</v>
      </c>
      <c r="I192" s="118"/>
      <c r="J192" s="119">
        <f t="shared" si="20"/>
        <v>0</v>
      </c>
      <c r="K192" s="115" t="s">
        <v>19</v>
      </c>
      <c r="L192" s="28"/>
      <c r="M192" s="120" t="s">
        <v>19</v>
      </c>
      <c r="N192" s="121" t="s">
        <v>47</v>
      </c>
      <c r="P192" s="122">
        <f t="shared" si="21"/>
        <v>0</v>
      </c>
      <c r="Q192" s="122">
        <v>0</v>
      </c>
      <c r="R192" s="122">
        <f t="shared" si="22"/>
        <v>0</v>
      </c>
      <c r="S192" s="122">
        <v>0</v>
      </c>
      <c r="T192" s="123">
        <f t="shared" si="23"/>
        <v>0</v>
      </c>
      <c r="AR192" s="124" t="s">
        <v>121</v>
      </c>
      <c r="AT192" s="124" t="s">
        <v>116</v>
      </c>
      <c r="AU192" s="124" t="s">
        <v>84</v>
      </c>
      <c r="AY192" s="13" t="s">
        <v>115</v>
      </c>
      <c r="BE192" s="125">
        <f t="shared" si="24"/>
        <v>0</v>
      </c>
      <c r="BF192" s="125">
        <f t="shared" si="25"/>
        <v>0</v>
      </c>
      <c r="BG192" s="125">
        <f t="shared" si="26"/>
        <v>0</v>
      </c>
      <c r="BH192" s="125">
        <f t="shared" si="27"/>
        <v>0</v>
      </c>
      <c r="BI192" s="125">
        <f t="shared" si="28"/>
        <v>0</v>
      </c>
      <c r="BJ192" s="13" t="s">
        <v>84</v>
      </c>
      <c r="BK192" s="125">
        <f t="shared" si="29"/>
        <v>0</v>
      </c>
      <c r="BL192" s="13" t="s">
        <v>121</v>
      </c>
      <c r="BM192" s="124" t="s">
        <v>408</v>
      </c>
    </row>
    <row r="193" spans="2:65" s="1" customFormat="1" ht="16.5" customHeight="1">
      <c r="B193" s="28"/>
      <c r="C193" s="130" t="s">
        <v>409</v>
      </c>
      <c r="D193" s="130" t="s">
        <v>200</v>
      </c>
      <c r="E193" s="131" t="s">
        <v>410</v>
      </c>
      <c r="F193" s="132" t="s">
        <v>411</v>
      </c>
      <c r="G193" s="133" t="s">
        <v>130</v>
      </c>
      <c r="H193" s="134">
        <v>10</v>
      </c>
      <c r="I193" s="135"/>
      <c r="J193" s="136">
        <f t="shared" si="20"/>
        <v>0</v>
      </c>
      <c r="K193" s="132" t="s">
        <v>19</v>
      </c>
      <c r="L193" s="137"/>
      <c r="M193" s="138" t="s">
        <v>19</v>
      </c>
      <c r="N193" s="139" t="s">
        <v>47</v>
      </c>
      <c r="P193" s="122">
        <f t="shared" si="21"/>
        <v>0</v>
      </c>
      <c r="Q193" s="122">
        <v>0</v>
      </c>
      <c r="R193" s="122">
        <f t="shared" si="22"/>
        <v>0</v>
      </c>
      <c r="S193" s="122">
        <v>0</v>
      </c>
      <c r="T193" s="123">
        <f t="shared" si="23"/>
        <v>0</v>
      </c>
      <c r="AR193" s="124" t="s">
        <v>152</v>
      </c>
      <c r="AT193" s="124" t="s">
        <v>200</v>
      </c>
      <c r="AU193" s="124" t="s">
        <v>84</v>
      </c>
      <c r="AY193" s="13" t="s">
        <v>115</v>
      </c>
      <c r="BE193" s="125">
        <f t="shared" si="24"/>
        <v>0</v>
      </c>
      <c r="BF193" s="125">
        <f t="shared" si="25"/>
        <v>0</v>
      </c>
      <c r="BG193" s="125">
        <f t="shared" si="26"/>
        <v>0</v>
      </c>
      <c r="BH193" s="125">
        <f t="shared" si="27"/>
        <v>0</v>
      </c>
      <c r="BI193" s="125">
        <f t="shared" si="28"/>
        <v>0</v>
      </c>
      <c r="BJ193" s="13" t="s">
        <v>84</v>
      </c>
      <c r="BK193" s="125">
        <f t="shared" si="29"/>
        <v>0</v>
      </c>
      <c r="BL193" s="13" t="s">
        <v>121</v>
      </c>
      <c r="BM193" s="124" t="s">
        <v>412</v>
      </c>
    </row>
    <row r="194" spans="2:65" s="1" customFormat="1" ht="16.5" customHeight="1">
      <c r="B194" s="28"/>
      <c r="C194" s="113" t="s">
        <v>413</v>
      </c>
      <c r="D194" s="113" t="s">
        <v>116</v>
      </c>
      <c r="E194" s="114" t="s">
        <v>414</v>
      </c>
      <c r="F194" s="115" t="s">
        <v>415</v>
      </c>
      <c r="G194" s="116" t="s">
        <v>130</v>
      </c>
      <c r="H194" s="117">
        <v>165</v>
      </c>
      <c r="I194" s="118"/>
      <c r="J194" s="119">
        <f t="shared" si="20"/>
        <v>0</v>
      </c>
      <c r="K194" s="115" t="s">
        <v>19</v>
      </c>
      <c r="L194" s="28"/>
      <c r="M194" s="120" t="s">
        <v>19</v>
      </c>
      <c r="N194" s="121" t="s">
        <v>47</v>
      </c>
      <c r="P194" s="122">
        <f t="shared" si="21"/>
        <v>0</v>
      </c>
      <c r="Q194" s="122">
        <v>0</v>
      </c>
      <c r="R194" s="122">
        <f t="shared" si="22"/>
        <v>0</v>
      </c>
      <c r="S194" s="122">
        <v>0</v>
      </c>
      <c r="T194" s="123">
        <f t="shared" si="23"/>
        <v>0</v>
      </c>
      <c r="AR194" s="124" t="s">
        <v>121</v>
      </c>
      <c r="AT194" s="124" t="s">
        <v>116</v>
      </c>
      <c r="AU194" s="124" t="s">
        <v>84</v>
      </c>
      <c r="AY194" s="13" t="s">
        <v>115</v>
      </c>
      <c r="BE194" s="125">
        <f t="shared" si="24"/>
        <v>0</v>
      </c>
      <c r="BF194" s="125">
        <f t="shared" si="25"/>
        <v>0</v>
      </c>
      <c r="BG194" s="125">
        <f t="shared" si="26"/>
        <v>0</v>
      </c>
      <c r="BH194" s="125">
        <f t="shared" si="27"/>
        <v>0</v>
      </c>
      <c r="BI194" s="125">
        <f t="shared" si="28"/>
        <v>0</v>
      </c>
      <c r="BJ194" s="13" t="s">
        <v>84</v>
      </c>
      <c r="BK194" s="125">
        <f t="shared" si="29"/>
        <v>0</v>
      </c>
      <c r="BL194" s="13" t="s">
        <v>121</v>
      </c>
      <c r="BM194" s="124" t="s">
        <v>416</v>
      </c>
    </row>
    <row r="195" spans="2:65" s="1" customFormat="1" ht="16.5" customHeight="1">
      <c r="B195" s="28"/>
      <c r="C195" s="130" t="s">
        <v>235</v>
      </c>
      <c r="D195" s="130" t="s">
        <v>200</v>
      </c>
      <c r="E195" s="131" t="s">
        <v>417</v>
      </c>
      <c r="F195" s="132" t="s">
        <v>418</v>
      </c>
      <c r="G195" s="133" t="s">
        <v>130</v>
      </c>
      <c r="H195" s="134">
        <v>165</v>
      </c>
      <c r="I195" s="135"/>
      <c r="J195" s="136">
        <f t="shared" si="20"/>
        <v>0</v>
      </c>
      <c r="K195" s="132" t="s">
        <v>19</v>
      </c>
      <c r="L195" s="137"/>
      <c r="M195" s="138" t="s">
        <v>19</v>
      </c>
      <c r="N195" s="139" t="s">
        <v>47</v>
      </c>
      <c r="P195" s="122">
        <f t="shared" si="21"/>
        <v>0</v>
      </c>
      <c r="Q195" s="122">
        <v>0</v>
      </c>
      <c r="R195" s="122">
        <f t="shared" si="22"/>
        <v>0</v>
      </c>
      <c r="S195" s="122">
        <v>0</v>
      </c>
      <c r="T195" s="123">
        <f t="shared" si="23"/>
        <v>0</v>
      </c>
      <c r="AR195" s="124" t="s">
        <v>152</v>
      </c>
      <c r="AT195" s="124" t="s">
        <v>200</v>
      </c>
      <c r="AU195" s="124" t="s">
        <v>84</v>
      </c>
      <c r="AY195" s="13" t="s">
        <v>115</v>
      </c>
      <c r="BE195" s="125">
        <f t="shared" si="24"/>
        <v>0</v>
      </c>
      <c r="BF195" s="125">
        <f t="shared" si="25"/>
        <v>0</v>
      </c>
      <c r="BG195" s="125">
        <f t="shared" si="26"/>
        <v>0</v>
      </c>
      <c r="BH195" s="125">
        <f t="shared" si="27"/>
        <v>0</v>
      </c>
      <c r="BI195" s="125">
        <f t="shared" si="28"/>
        <v>0</v>
      </c>
      <c r="BJ195" s="13" t="s">
        <v>84</v>
      </c>
      <c r="BK195" s="125">
        <f t="shared" si="29"/>
        <v>0</v>
      </c>
      <c r="BL195" s="13" t="s">
        <v>121</v>
      </c>
      <c r="BM195" s="124" t="s">
        <v>419</v>
      </c>
    </row>
    <row r="196" spans="2:65" s="1" customFormat="1" ht="16.5" customHeight="1">
      <c r="B196" s="28"/>
      <c r="C196" s="113" t="s">
        <v>420</v>
      </c>
      <c r="D196" s="113" t="s">
        <v>116</v>
      </c>
      <c r="E196" s="114" t="s">
        <v>277</v>
      </c>
      <c r="F196" s="115" t="s">
        <v>278</v>
      </c>
      <c r="G196" s="116" t="s">
        <v>279</v>
      </c>
      <c r="H196" s="117">
        <v>20</v>
      </c>
      <c r="I196" s="118"/>
      <c r="J196" s="119">
        <f t="shared" si="20"/>
        <v>0</v>
      </c>
      <c r="K196" s="115" t="s">
        <v>120</v>
      </c>
      <c r="L196" s="28"/>
      <c r="M196" s="120" t="s">
        <v>19</v>
      </c>
      <c r="N196" s="121" t="s">
        <v>47</v>
      </c>
      <c r="P196" s="122">
        <f t="shared" si="21"/>
        <v>0</v>
      </c>
      <c r="Q196" s="122">
        <v>0</v>
      </c>
      <c r="R196" s="122">
        <f t="shared" si="22"/>
        <v>0</v>
      </c>
      <c r="S196" s="122">
        <v>0</v>
      </c>
      <c r="T196" s="123">
        <f t="shared" si="23"/>
        <v>0</v>
      </c>
      <c r="AR196" s="124" t="s">
        <v>121</v>
      </c>
      <c r="AT196" s="124" t="s">
        <v>116</v>
      </c>
      <c r="AU196" s="124" t="s">
        <v>84</v>
      </c>
      <c r="AY196" s="13" t="s">
        <v>115</v>
      </c>
      <c r="BE196" s="125">
        <f t="shared" si="24"/>
        <v>0</v>
      </c>
      <c r="BF196" s="125">
        <f t="shared" si="25"/>
        <v>0</v>
      </c>
      <c r="BG196" s="125">
        <f t="shared" si="26"/>
        <v>0</v>
      </c>
      <c r="BH196" s="125">
        <f t="shared" si="27"/>
        <v>0</v>
      </c>
      <c r="BI196" s="125">
        <f t="shared" si="28"/>
        <v>0</v>
      </c>
      <c r="BJ196" s="13" t="s">
        <v>84</v>
      </c>
      <c r="BK196" s="125">
        <f t="shared" si="29"/>
        <v>0</v>
      </c>
      <c r="BL196" s="13" t="s">
        <v>121</v>
      </c>
      <c r="BM196" s="124" t="s">
        <v>421</v>
      </c>
    </row>
    <row r="197" spans="2:65" s="1" customFormat="1" ht="10.199999999999999">
      <c r="B197" s="28"/>
      <c r="D197" s="126" t="s">
        <v>122</v>
      </c>
      <c r="F197" s="127" t="s">
        <v>281</v>
      </c>
      <c r="I197" s="128"/>
      <c r="L197" s="28"/>
      <c r="M197" s="129"/>
      <c r="T197" s="49"/>
      <c r="AT197" s="13" t="s">
        <v>122</v>
      </c>
      <c r="AU197" s="13" t="s">
        <v>84</v>
      </c>
    </row>
    <row r="198" spans="2:65" s="1" customFormat="1" ht="21.75" customHeight="1">
      <c r="B198" s="28"/>
      <c r="C198" s="130" t="s">
        <v>240</v>
      </c>
      <c r="D198" s="130" t="s">
        <v>200</v>
      </c>
      <c r="E198" s="131" t="s">
        <v>283</v>
      </c>
      <c r="F198" s="132" t="s">
        <v>284</v>
      </c>
      <c r="G198" s="133" t="s">
        <v>234</v>
      </c>
      <c r="H198" s="134">
        <v>17</v>
      </c>
      <c r="I198" s="135"/>
      <c r="J198" s="136">
        <f t="shared" ref="J198:J204" si="30">ROUND(I198*H198,2)</f>
        <v>0</v>
      </c>
      <c r="K198" s="132" t="s">
        <v>120</v>
      </c>
      <c r="L198" s="137"/>
      <c r="M198" s="138" t="s">
        <v>19</v>
      </c>
      <c r="N198" s="139" t="s">
        <v>47</v>
      </c>
      <c r="P198" s="122">
        <f t="shared" ref="P198:P204" si="31">O198*H198</f>
        <v>0</v>
      </c>
      <c r="Q198" s="122">
        <v>0</v>
      </c>
      <c r="R198" s="122">
        <f t="shared" ref="R198:R204" si="32">Q198*H198</f>
        <v>0</v>
      </c>
      <c r="S198" s="122">
        <v>0</v>
      </c>
      <c r="T198" s="123">
        <f t="shared" ref="T198:T204" si="33">S198*H198</f>
        <v>0</v>
      </c>
      <c r="AR198" s="124" t="s">
        <v>152</v>
      </c>
      <c r="AT198" s="124" t="s">
        <v>200</v>
      </c>
      <c r="AU198" s="124" t="s">
        <v>84</v>
      </c>
      <c r="AY198" s="13" t="s">
        <v>115</v>
      </c>
      <c r="BE198" s="125">
        <f t="shared" ref="BE198:BE204" si="34">IF(N198="základní",J198,0)</f>
        <v>0</v>
      </c>
      <c r="BF198" s="125">
        <f t="shared" ref="BF198:BF204" si="35">IF(N198="snížená",J198,0)</f>
        <v>0</v>
      </c>
      <c r="BG198" s="125">
        <f t="shared" ref="BG198:BG204" si="36">IF(N198="zákl. přenesená",J198,0)</f>
        <v>0</v>
      </c>
      <c r="BH198" s="125">
        <f t="shared" ref="BH198:BH204" si="37">IF(N198="sníž. přenesená",J198,0)</f>
        <v>0</v>
      </c>
      <c r="BI198" s="125">
        <f t="shared" ref="BI198:BI204" si="38">IF(N198="nulová",J198,0)</f>
        <v>0</v>
      </c>
      <c r="BJ198" s="13" t="s">
        <v>84</v>
      </c>
      <c r="BK198" s="125">
        <f t="shared" ref="BK198:BK204" si="39">ROUND(I198*H198,2)</f>
        <v>0</v>
      </c>
      <c r="BL198" s="13" t="s">
        <v>121</v>
      </c>
      <c r="BM198" s="124" t="s">
        <v>422</v>
      </c>
    </row>
    <row r="199" spans="2:65" s="1" customFormat="1" ht="16.5" customHeight="1">
      <c r="B199" s="28"/>
      <c r="C199" s="130" t="s">
        <v>423</v>
      </c>
      <c r="D199" s="130" t="s">
        <v>200</v>
      </c>
      <c r="E199" s="131" t="s">
        <v>424</v>
      </c>
      <c r="F199" s="132" t="s">
        <v>425</v>
      </c>
      <c r="G199" s="133" t="s">
        <v>234</v>
      </c>
      <c r="H199" s="134">
        <v>3</v>
      </c>
      <c r="I199" s="135"/>
      <c r="J199" s="136">
        <f t="shared" si="30"/>
        <v>0</v>
      </c>
      <c r="K199" s="132" t="s">
        <v>120</v>
      </c>
      <c r="L199" s="137"/>
      <c r="M199" s="138" t="s">
        <v>19</v>
      </c>
      <c r="N199" s="139" t="s">
        <v>47</v>
      </c>
      <c r="P199" s="122">
        <f t="shared" si="31"/>
        <v>0</v>
      </c>
      <c r="Q199" s="122">
        <v>0</v>
      </c>
      <c r="R199" s="122">
        <f t="shared" si="32"/>
        <v>0</v>
      </c>
      <c r="S199" s="122">
        <v>0</v>
      </c>
      <c r="T199" s="123">
        <f t="shared" si="33"/>
        <v>0</v>
      </c>
      <c r="AR199" s="124" t="s">
        <v>152</v>
      </c>
      <c r="AT199" s="124" t="s">
        <v>200</v>
      </c>
      <c r="AU199" s="124" t="s">
        <v>84</v>
      </c>
      <c r="AY199" s="13" t="s">
        <v>115</v>
      </c>
      <c r="BE199" s="125">
        <f t="shared" si="34"/>
        <v>0</v>
      </c>
      <c r="BF199" s="125">
        <f t="shared" si="35"/>
        <v>0</v>
      </c>
      <c r="BG199" s="125">
        <f t="shared" si="36"/>
        <v>0</v>
      </c>
      <c r="BH199" s="125">
        <f t="shared" si="37"/>
        <v>0</v>
      </c>
      <c r="BI199" s="125">
        <f t="shared" si="38"/>
        <v>0</v>
      </c>
      <c r="BJ199" s="13" t="s">
        <v>84</v>
      </c>
      <c r="BK199" s="125">
        <f t="shared" si="39"/>
        <v>0</v>
      </c>
      <c r="BL199" s="13" t="s">
        <v>121</v>
      </c>
      <c r="BM199" s="124" t="s">
        <v>426</v>
      </c>
    </row>
    <row r="200" spans="2:65" s="1" customFormat="1" ht="16.5" customHeight="1">
      <c r="B200" s="28"/>
      <c r="C200" s="113" t="s">
        <v>244</v>
      </c>
      <c r="D200" s="113" t="s">
        <v>116</v>
      </c>
      <c r="E200" s="114" t="s">
        <v>427</v>
      </c>
      <c r="F200" s="115" t="s">
        <v>428</v>
      </c>
      <c r="G200" s="116" t="s">
        <v>130</v>
      </c>
      <c r="H200" s="117">
        <v>32</v>
      </c>
      <c r="I200" s="118"/>
      <c r="J200" s="119">
        <f t="shared" si="30"/>
        <v>0</v>
      </c>
      <c r="K200" s="115" t="s">
        <v>19</v>
      </c>
      <c r="L200" s="28"/>
      <c r="M200" s="120" t="s">
        <v>19</v>
      </c>
      <c r="N200" s="121" t="s">
        <v>47</v>
      </c>
      <c r="P200" s="122">
        <f t="shared" si="31"/>
        <v>0</v>
      </c>
      <c r="Q200" s="122">
        <v>0</v>
      </c>
      <c r="R200" s="122">
        <f t="shared" si="32"/>
        <v>0</v>
      </c>
      <c r="S200" s="122">
        <v>0</v>
      </c>
      <c r="T200" s="123">
        <f t="shared" si="33"/>
        <v>0</v>
      </c>
      <c r="AR200" s="124" t="s">
        <v>121</v>
      </c>
      <c r="AT200" s="124" t="s">
        <v>116</v>
      </c>
      <c r="AU200" s="124" t="s">
        <v>84</v>
      </c>
      <c r="AY200" s="13" t="s">
        <v>115</v>
      </c>
      <c r="BE200" s="125">
        <f t="shared" si="34"/>
        <v>0</v>
      </c>
      <c r="BF200" s="125">
        <f t="shared" si="35"/>
        <v>0</v>
      </c>
      <c r="BG200" s="125">
        <f t="shared" si="36"/>
        <v>0</v>
      </c>
      <c r="BH200" s="125">
        <f t="shared" si="37"/>
        <v>0</v>
      </c>
      <c r="BI200" s="125">
        <f t="shared" si="38"/>
        <v>0</v>
      </c>
      <c r="BJ200" s="13" t="s">
        <v>84</v>
      </c>
      <c r="BK200" s="125">
        <f t="shared" si="39"/>
        <v>0</v>
      </c>
      <c r="BL200" s="13" t="s">
        <v>121</v>
      </c>
      <c r="BM200" s="124" t="s">
        <v>429</v>
      </c>
    </row>
    <row r="201" spans="2:65" s="1" customFormat="1" ht="16.5" customHeight="1">
      <c r="B201" s="28"/>
      <c r="C201" s="130" t="s">
        <v>430</v>
      </c>
      <c r="D201" s="130" t="s">
        <v>200</v>
      </c>
      <c r="E201" s="131" t="s">
        <v>431</v>
      </c>
      <c r="F201" s="132" t="s">
        <v>432</v>
      </c>
      <c r="G201" s="133" t="s">
        <v>243</v>
      </c>
      <c r="H201" s="134">
        <v>3.2000000000000001E-2</v>
      </c>
      <c r="I201" s="135"/>
      <c r="J201" s="136">
        <f t="shared" si="30"/>
        <v>0</v>
      </c>
      <c r="K201" s="132" t="s">
        <v>120</v>
      </c>
      <c r="L201" s="137"/>
      <c r="M201" s="138" t="s">
        <v>19</v>
      </c>
      <c r="N201" s="139" t="s">
        <v>47</v>
      </c>
      <c r="P201" s="122">
        <f t="shared" si="31"/>
        <v>0</v>
      </c>
      <c r="Q201" s="122">
        <v>0</v>
      </c>
      <c r="R201" s="122">
        <f t="shared" si="32"/>
        <v>0</v>
      </c>
      <c r="S201" s="122">
        <v>0</v>
      </c>
      <c r="T201" s="123">
        <f t="shared" si="33"/>
        <v>0</v>
      </c>
      <c r="AR201" s="124" t="s">
        <v>152</v>
      </c>
      <c r="AT201" s="124" t="s">
        <v>200</v>
      </c>
      <c r="AU201" s="124" t="s">
        <v>84</v>
      </c>
      <c r="AY201" s="13" t="s">
        <v>115</v>
      </c>
      <c r="BE201" s="125">
        <f t="shared" si="34"/>
        <v>0</v>
      </c>
      <c r="BF201" s="125">
        <f t="shared" si="35"/>
        <v>0</v>
      </c>
      <c r="BG201" s="125">
        <f t="shared" si="36"/>
        <v>0</v>
      </c>
      <c r="BH201" s="125">
        <f t="shared" si="37"/>
        <v>0</v>
      </c>
      <c r="BI201" s="125">
        <f t="shared" si="38"/>
        <v>0</v>
      </c>
      <c r="BJ201" s="13" t="s">
        <v>84</v>
      </c>
      <c r="BK201" s="125">
        <f t="shared" si="39"/>
        <v>0</v>
      </c>
      <c r="BL201" s="13" t="s">
        <v>121</v>
      </c>
      <c r="BM201" s="124" t="s">
        <v>433</v>
      </c>
    </row>
    <row r="202" spans="2:65" s="1" customFormat="1" ht="16.5" customHeight="1">
      <c r="B202" s="28"/>
      <c r="C202" s="113" t="s">
        <v>249</v>
      </c>
      <c r="D202" s="113" t="s">
        <v>116</v>
      </c>
      <c r="E202" s="114" t="s">
        <v>434</v>
      </c>
      <c r="F202" s="115" t="s">
        <v>435</v>
      </c>
      <c r="G202" s="116" t="s">
        <v>130</v>
      </c>
      <c r="H202" s="117">
        <v>32</v>
      </c>
      <c r="I202" s="118"/>
      <c r="J202" s="119">
        <f t="shared" si="30"/>
        <v>0</v>
      </c>
      <c r="K202" s="115" t="s">
        <v>19</v>
      </c>
      <c r="L202" s="28"/>
      <c r="M202" s="120" t="s">
        <v>19</v>
      </c>
      <c r="N202" s="121" t="s">
        <v>47</v>
      </c>
      <c r="P202" s="122">
        <f t="shared" si="31"/>
        <v>0</v>
      </c>
      <c r="Q202" s="122">
        <v>0</v>
      </c>
      <c r="R202" s="122">
        <f t="shared" si="32"/>
        <v>0</v>
      </c>
      <c r="S202" s="122">
        <v>0</v>
      </c>
      <c r="T202" s="123">
        <f t="shared" si="33"/>
        <v>0</v>
      </c>
      <c r="AR202" s="124" t="s">
        <v>121</v>
      </c>
      <c r="AT202" s="124" t="s">
        <v>116</v>
      </c>
      <c r="AU202" s="124" t="s">
        <v>84</v>
      </c>
      <c r="AY202" s="13" t="s">
        <v>115</v>
      </c>
      <c r="BE202" s="125">
        <f t="shared" si="34"/>
        <v>0</v>
      </c>
      <c r="BF202" s="125">
        <f t="shared" si="35"/>
        <v>0</v>
      </c>
      <c r="BG202" s="125">
        <f t="shared" si="36"/>
        <v>0</v>
      </c>
      <c r="BH202" s="125">
        <f t="shared" si="37"/>
        <v>0</v>
      </c>
      <c r="BI202" s="125">
        <f t="shared" si="38"/>
        <v>0</v>
      </c>
      <c r="BJ202" s="13" t="s">
        <v>84</v>
      </c>
      <c r="BK202" s="125">
        <f t="shared" si="39"/>
        <v>0</v>
      </c>
      <c r="BL202" s="13" t="s">
        <v>121</v>
      </c>
      <c r="BM202" s="124" t="s">
        <v>436</v>
      </c>
    </row>
    <row r="203" spans="2:65" s="1" customFormat="1" ht="16.5" customHeight="1">
      <c r="B203" s="28"/>
      <c r="C203" s="130" t="s">
        <v>437</v>
      </c>
      <c r="D203" s="130" t="s">
        <v>200</v>
      </c>
      <c r="E203" s="131" t="s">
        <v>438</v>
      </c>
      <c r="F203" s="132" t="s">
        <v>439</v>
      </c>
      <c r="G203" s="133" t="s">
        <v>243</v>
      </c>
      <c r="H203" s="134">
        <v>3.2000000000000001E-2</v>
      </c>
      <c r="I203" s="135"/>
      <c r="J203" s="136">
        <f t="shared" si="30"/>
        <v>0</v>
      </c>
      <c r="K203" s="132" t="s">
        <v>120</v>
      </c>
      <c r="L203" s="137"/>
      <c r="M203" s="138" t="s">
        <v>19</v>
      </c>
      <c r="N203" s="139" t="s">
        <v>47</v>
      </c>
      <c r="P203" s="122">
        <f t="shared" si="31"/>
        <v>0</v>
      </c>
      <c r="Q203" s="122">
        <v>0</v>
      </c>
      <c r="R203" s="122">
        <f t="shared" si="32"/>
        <v>0</v>
      </c>
      <c r="S203" s="122">
        <v>0</v>
      </c>
      <c r="T203" s="123">
        <f t="shared" si="33"/>
        <v>0</v>
      </c>
      <c r="AR203" s="124" t="s">
        <v>152</v>
      </c>
      <c r="AT203" s="124" t="s">
        <v>200</v>
      </c>
      <c r="AU203" s="124" t="s">
        <v>84</v>
      </c>
      <c r="AY203" s="13" t="s">
        <v>115</v>
      </c>
      <c r="BE203" s="125">
        <f t="shared" si="34"/>
        <v>0</v>
      </c>
      <c r="BF203" s="125">
        <f t="shared" si="35"/>
        <v>0</v>
      </c>
      <c r="BG203" s="125">
        <f t="shared" si="36"/>
        <v>0</v>
      </c>
      <c r="BH203" s="125">
        <f t="shared" si="37"/>
        <v>0</v>
      </c>
      <c r="BI203" s="125">
        <f t="shared" si="38"/>
        <v>0</v>
      </c>
      <c r="BJ203" s="13" t="s">
        <v>84</v>
      </c>
      <c r="BK203" s="125">
        <f t="shared" si="39"/>
        <v>0</v>
      </c>
      <c r="BL203" s="13" t="s">
        <v>121</v>
      </c>
      <c r="BM203" s="124" t="s">
        <v>440</v>
      </c>
    </row>
    <row r="204" spans="2:65" s="1" customFormat="1" ht="16.5" customHeight="1">
      <c r="B204" s="28"/>
      <c r="C204" s="113" t="s">
        <v>253</v>
      </c>
      <c r="D204" s="113" t="s">
        <v>116</v>
      </c>
      <c r="E204" s="114" t="s">
        <v>441</v>
      </c>
      <c r="F204" s="115" t="s">
        <v>442</v>
      </c>
      <c r="G204" s="116" t="s">
        <v>234</v>
      </c>
      <c r="H204" s="117">
        <v>5</v>
      </c>
      <c r="I204" s="118"/>
      <c r="J204" s="119">
        <f t="shared" si="30"/>
        <v>0</v>
      </c>
      <c r="K204" s="115" t="s">
        <v>120</v>
      </c>
      <c r="L204" s="28"/>
      <c r="M204" s="120" t="s">
        <v>19</v>
      </c>
      <c r="N204" s="121" t="s">
        <v>47</v>
      </c>
      <c r="P204" s="122">
        <f t="shared" si="31"/>
        <v>0</v>
      </c>
      <c r="Q204" s="122">
        <v>0</v>
      </c>
      <c r="R204" s="122">
        <f t="shared" si="32"/>
        <v>0</v>
      </c>
      <c r="S204" s="122">
        <v>0</v>
      </c>
      <c r="T204" s="123">
        <f t="shared" si="33"/>
        <v>0</v>
      </c>
      <c r="AR204" s="124" t="s">
        <v>121</v>
      </c>
      <c r="AT204" s="124" t="s">
        <v>116</v>
      </c>
      <c r="AU204" s="124" t="s">
        <v>84</v>
      </c>
      <c r="AY204" s="13" t="s">
        <v>115</v>
      </c>
      <c r="BE204" s="125">
        <f t="shared" si="34"/>
        <v>0</v>
      </c>
      <c r="BF204" s="125">
        <f t="shared" si="35"/>
        <v>0</v>
      </c>
      <c r="BG204" s="125">
        <f t="shared" si="36"/>
        <v>0</v>
      </c>
      <c r="BH204" s="125">
        <f t="shared" si="37"/>
        <v>0</v>
      </c>
      <c r="BI204" s="125">
        <f t="shared" si="38"/>
        <v>0</v>
      </c>
      <c r="BJ204" s="13" t="s">
        <v>84</v>
      </c>
      <c r="BK204" s="125">
        <f t="shared" si="39"/>
        <v>0</v>
      </c>
      <c r="BL204" s="13" t="s">
        <v>121</v>
      </c>
      <c r="BM204" s="124" t="s">
        <v>443</v>
      </c>
    </row>
    <row r="205" spans="2:65" s="1" customFormat="1" ht="10.199999999999999">
      <c r="B205" s="28"/>
      <c r="D205" s="126" t="s">
        <v>122</v>
      </c>
      <c r="F205" s="127" t="s">
        <v>444</v>
      </c>
      <c r="I205" s="128"/>
      <c r="L205" s="28"/>
      <c r="M205" s="129"/>
      <c r="T205" s="49"/>
      <c r="AT205" s="13" t="s">
        <v>122</v>
      </c>
      <c r="AU205" s="13" t="s">
        <v>84</v>
      </c>
    </row>
    <row r="206" spans="2:65" s="1" customFormat="1" ht="16.5" customHeight="1">
      <c r="B206" s="28"/>
      <c r="C206" s="130" t="s">
        <v>445</v>
      </c>
      <c r="D206" s="130" t="s">
        <v>200</v>
      </c>
      <c r="E206" s="131" t="s">
        <v>446</v>
      </c>
      <c r="F206" s="132" t="s">
        <v>447</v>
      </c>
      <c r="G206" s="133" t="s">
        <v>234</v>
      </c>
      <c r="H206" s="134">
        <v>5</v>
      </c>
      <c r="I206" s="135"/>
      <c r="J206" s="136">
        <f>ROUND(I206*H206,2)</f>
        <v>0</v>
      </c>
      <c r="K206" s="132" t="s">
        <v>19</v>
      </c>
      <c r="L206" s="137"/>
      <c r="M206" s="138" t="s">
        <v>19</v>
      </c>
      <c r="N206" s="139" t="s">
        <v>47</v>
      </c>
      <c r="P206" s="122">
        <f>O206*H206</f>
        <v>0</v>
      </c>
      <c r="Q206" s="122">
        <v>0</v>
      </c>
      <c r="R206" s="122">
        <f>Q206*H206</f>
        <v>0</v>
      </c>
      <c r="S206" s="122">
        <v>0</v>
      </c>
      <c r="T206" s="123">
        <f>S206*H206</f>
        <v>0</v>
      </c>
      <c r="AR206" s="124" t="s">
        <v>152</v>
      </c>
      <c r="AT206" s="124" t="s">
        <v>200</v>
      </c>
      <c r="AU206" s="124" t="s">
        <v>84</v>
      </c>
      <c r="AY206" s="13" t="s">
        <v>115</v>
      </c>
      <c r="BE206" s="125">
        <f>IF(N206="základní",J206,0)</f>
        <v>0</v>
      </c>
      <c r="BF206" s="125">
        <f>IF(N206="snížená",J206,0)</f>
        <v>0</v>
      </c>
      <c r="BG206" s="125">
        <f>IF(N206="zákl. přenesená",J206,0)</f>
        <v>0</v>
      </c>
      <c r="BH206" s="125">
        <f>IF(N206="sníž. přenesená",J206,0)</f>
        <v>0</v>
      </c>
      <c r="BI206" s="125">
        <f>IF(N206="nulová",J206,0)</f>
        <v>0</v>
      </c>
      <c r="BJ206" s="13" t="s">
        <v>84</v>
      </c>
      <c r="BK206" s="125">
        <f>ROUND(I206*H206,2)</f>
        <v>0</v>
      </c>
      <c r="BL206" s="13" t="s">
        <v>121</v>
      </c>
      <c r="BM206" s="124" t="s">
        <v>448</v>
      </c>
    </row>
    <row r="207" spans="2:65" s="1" customFormat="1" ht="16.5" customHeight="1">
      <c r="B207" s="28"/>
      <c r="C207" s="113" t="s">
        <v>257</v>
      </c>
      <c r="D207" s="113" t="s">
        <v>116</v>
      </c>
      <c r="E207" s="114" t="s">
        <v>449</v>
      </c>
      <c r="F207" s="115" t="s">
        <v>450</v>
      </c>
      <c r="G207" s="116" t="s">
        <v>234</v>
      </c>
      <c r="H207" s="117">
        <v>2</v>
      </c>
      <c r="I207" s="118"/>
      <c r="J207" s="119">
        <f>ROUND(I207*H207,2)</f>
        <v>0</v>
      </c>
      <c r="K207" s="115" t="s">
        <v>120</v>
      </c>
      <c r="L207" s="28"/>
      <c r="M207" s="120" t="s">
        <v>19</v>
      </c>
      <c r="N207" s="121" t="s">
        <v>47</v>
      </c>
      <c r="P207" s="122">
        <f>O207*H207</f>
        <v>0</v>
      </c>
      <c r="Q207" s="122">
        <v>0</v>
      </c>
      <c r="R207" s="122">
        <f>Q207*H207</f>
        <v>0</v>
      </c>
      <c r="S207" s="122">
        <v>0</v>
      </c>
      <c r="T207" s="123">
        <f>S207*H207</f>
        <v>0</v>
      </c>
      <c r="AR207" s="124" t="s">
        <v>121</v>
      </c>
      <c r="AT207" s="124" t="s">
        <v>116</v>
      </c>
      <c r="AU207" s="124" t="s">
        <v>84</v>
      </c>
      <c r="AY207" s="13" t="s">
        <v>115</v>
      </c>
      <c r="BE207" s="125">
        <f>IF(N207="základní",J207,0)</f>
        <v>0</v>
      </c>
      <c r="BF207" s="125">
        <f>IF(N207="snížená",J207,0)</f>
        <v>0</v>
      </c>
      <c r="BG207" s="125">
        <f>IF(N207="zákl. přenesená",J207,0)</f>
        <v>0</v>
      </c>
      <c r="BH207" s="125">
        <f>IF(N207="sníž. přenesená",J207,0)</f>
        <v>0</v>
      </c>
      <c r="BI207" s="125">
        <f>IF(N207="nulová",J207,0)</f>
        <v>0</v>
      </c>
      <c r="BJ207" s="13" t="s">
        <v>84</v>
      </c>
      <c r="BK207" s="125">
        <f>ROUND(I207*H207,2)</f>
        <v>0</v>
      </c>
      <c r="BL207" s="13" t="s">
        <v>121</v>
      </c>
      <c r="BM207" s="124" t="s">
        <v>451</v>
      </c>
    </row>
    <row r="208" spans="2:65" s="1" customFormat="1" ht="10.199999999999999">
      <c r="B208" s="28"/>
      <c r="D208" s="126" t="s">
        <v>122</v>
      </c>
      <c r="F208" s="127" t="s">
        <v>452</v>
      </c>
      <c r="I208" s="128"/>
      <c r="L208" s="28"/>
      <c r="M208" s="129"/>
      <c r="T208" s="49"/>
      <c r="AT208" s="13" t="s">
        <v>122</v>
      </c>
      <c r="AU208" s="13" t="s">
        <v>84</v>
      </c>
    </row>
    <row r="209" spans="2:65" s="1" customFormat="1" ht="16.5" customHeight="1">
      <c r="B209" s="28"/>
      <c r="C209" s="130" t="s">
        <v>453</v>
      </c>
      <c r="D209" s="130" t="s">
        <v>200</v>
      </c>
      <c r="E209" s="131" t="s">
        <v>454</v>
      </c>
      <c r="F209" s="132" t="s">
        <v>455</v>
      </c>
      <c r="G209" s="133" t="s">
        <v>234</v>
      </c>
      <c r="H209" s="134">
        <v>1</v>
      </c>
      <c r="I209" s="135"/>
      <c r="J209" s="136">
        <f>ROUND(I209*H209,2)</f>
        <v>0</v>
      </c>
      <c r="K209" s="132" t="s">
        <v>120</v>
      </c>
      <c r="L209" s="137"/>
      <c r="M209" s="138" t="s">
        <v>19</v>
      </c>
      <c r="N209" s="139" t="s">
        <v>47</v>
      </c>
      <c r="P209" s="122">
        <f>O209*H209</f>
        <v>0</v>
      </c>
      <c r="Q209" s="122">
        <v>0</v>
      </c>
      <c r="R209" s="122">
        <f>Q209*H209</f>
        <v>0</v>
      </c>
      <c r="S209" s="122">
        <v>0</v>
      </c>
      <c r="T209" s="123">
        <f>S209*H209</f>
        <v>0</v>
      </c>
      <c r="AR209" s="124" t="s">
        <v>152</v>
      </c>
      <c r="AT209" s="124" t="s">
        <v>200</v>
      </c>
      <c r="AU209" s="124" t="s">
        <v>84</v>
      </c>
      <c r="AY209" s="13" t="s">
        <v>115</v>
      </c>
      <c r="BE209" s="125">
        <f>IF(N209="základní",J209,0)</f>
        <v>0</v>
      </c>
      <c r="BF209" s="125">
        <f>IF(N209="snížená",J209,0)</f>
        <v>0</v>
      </c>
      <c r="BG209" s="125">
        <f>IF(N209="zákl. přenesená",J209,0)</f>
        <v>0</v>
      </c>
      <c r="BH209" s="125">
        <f>IF(N209="sníž. přenesená",J209,0)</f>
        <v>0</v>
      </c>
      <c r="BI209" s="125">
        <f>IF(N209="nulová",J209,0)</f>
        <v>0</v>
      </c>
      <c r="BJ209" s="13" t="s">
        <v>84</v>
      </c>
      <c r="BK209" s="125">
        <f>ROUND(I209*H209,2)</f>
        <v>0</v>
      </c>
      <c r="BL209" s="13" t="s">
        <v>121</v>
      </c>
      <c r="BM209" s="124" t="s">
        <v>456</v>
      </c>
    </row>
    <row r="210" spans="2:65" s="1" customFormat="1" ht="16.5" customHeight="1">
      <c r="B210" s="28"/>
      <c r="C210" s="130" t="s">
        <v>262</v>
      </c>
      <c r="D210" s="130" t="s">
        <v>200</v>
      </c>
      <c r="E210" s="131" t="s">
        <v>457</v>
      </c>
      <c r="F210" s="132" t="s">
        <v>458</v>
      </c>
      <c r="G210" s="133" t="s">
        <v>234</v>
      </c>
      <c r="H210" s="134">
        <v>1</v>
      </c>
      <c r="I210" s="135"/>
      <c r="J210" s="136">
        <f>ROUND(I210*H210,2)</f>
        <v>0</v>
      </c>
      <c r="K210" s="132" t="s">
        <v>120</v>
      </c>
      <c r="L210" s="137"/>
      <c r="M210" s="138" t="s">
        <v>19</v>
      </c>
      <c r="N210" s="139" t="s">
        <v>47</v>
      </c>
      <c r="P210" s="122">
        <f>O210*H210</f>
        <v>0</v>
      </c>
      <c r="Q210" s="122">
        <v>0</v>
      </c>
      <c r="R210" s="122">
        <f>Q210*H210</f>
        <v>0</v>
      </c>
      <c r="S210" s="122">
        <v>0</v>
      </c>
      <c r="T210" s="123">
        <f>S210*H210</f>
        <v>0</v>
      </c>
      <c r="AR210" s="124" t="s">
        <v>152</v>
      </c>
      <c r="AT210" s="124" t="s">
        <v>200</v>
      </c>
      <c r="AU210" s="124" t="s">
        <v>84</v>
      </c>
      <c r="AY210" s="13" t="s">
        <v>115</v>
      </c>
      <c r="BE210" s="125">
        <f>IF(N210="základní",J210,0)</f>
        <v>0</v>
      </c>
      <c r="BF210" s="125">
        <f>IF(N210="snížená",J210,0)</f>
        <v>0</v>
      </c>
      <c r="BG210" s="125">
        <f>IF(N210="zákl. přenesená",J210,0)</f>
        <v>0</v>
      </c>
      <c r="BH210" s="125">
        <f>IF(N210="sníž. přenesená",J210,0)</f>
        <v>0</v>
      </c>
      <c r="BI210" s="125">
        <f>IF(N210="nulová",J210,0)</f>
        <v>0</v>
      </c>
      <c r="BJ210" s="13" t="s">
        <v>84</v>
      </c>
      <c r="BK210" s="125">
        <f>ROUND(I210*H210,2)</f>
        <v>0</v>
      </c>
      <c r="BL210" s="13" t="s">
        <v>121</v>
      </c>
      <c r="BM210" s="124" t="s">
        <v>459</v>
      </c>
    </row>
    <row r="211" spans="2:65" s="1" customFormat="1" ht="16.5" customHeight="1">
      <c r="B211" s="28"/>
      <c r="C211" s="113" t="s">
        <v>460</v>
      </c>
      <c r="D211" s="113" t="s">
        <v>116</v>
      </c>
      <c r="E211" s="114" t="s">
        <v>461</v>
      </c>
      <c r="F211" s="115" t="s">
        <v>462</v>
      </c>
      <c r="G211" s="116" t="s">
        <v>234</v>
      </c>
      <c r="H211" s="117">
        <v>2</v>
      </c>
      <c r="I211" s="118"/>
      <c r="J211" s="119">
        <f>ROUND(I211*H211,2)</f>
        <v>0</v>
      </c>
      <c r="K211" s="115" t="s">
        <v>120</v>
      </c>
      <c r="L211" s="28"/>
      <c r="M211" s="120" t="s">
        <v>19</v>
      </c>
      <c r="N211" s="121" t="s">
        <v>47</v>
      </c>
      <c r="P211" s="122">
        <f>O211*H211</f>
        <v>0</v>
      </c>
      <c r="Q211" s="122">
        <v>0</v>
      </c>
      <c r="R211" s="122">
        <f>Q211*H211</f>
        <v>0</v>
      </c>
      <c r="S211" s="122">
        <v>0</v>
      </c>
      <c r="T211" s="123">
        <f>S211*H211</f>
        <v>0</v>
      </c>
      <c r="AR211" s="124" t="s">
        <v>121</v>
      </c>
      <c r="AT211" s="124" t="s">
        <v>116</v>
      </c>
      <c r="AU211" s="124" t="s">
        <v>84</v>
      </c>
      <c r="AY211" s="13" t="s">
        <v>115</v>
      </c>
      <c r="BE211" s="125">
        <f>IF(N211="základní",J211,0)</f>
        <v>0</v>
      </c>
      <c r="BF211" s="125">
        <f>IF(N211="snížená",J211,0)</f>
        <v>0</v>
      </c>
      <c r="BG211" s="125">
        <f>IF(N211="zákl. přenesená",J211,0)</f>
        <v>0</v>
      </c>
      <c r="BH211" s="125">
        <f>IF(N211="sníž. přenesená",J211,0)</f>
        <v>0</v>
      </c>
      <c r="BI211" s="125">
        <f>IF(N211="nulová",J211,0)</f>
        <v>0</v>
      </c>
      <c r="BJ211" s="13" t="s">
        <v>84</v>
      </c>
      <c r="BK211" s="125">
        <f>ROUND(I211*H211,2)</f>
        <v>0</v>
      </c>
      <c r="BL211" s="13" t="s">
        <v>121</v>
      </c>
      <c r="BM211" s="124" t="s">
        <v>463</v>
      </c>
    </row>
    <row r="212" spans="2:65" s="1" customFormat="1" ht="10.199999999999999">
      <c r="B212" s="28"/>
      <c r="D212" s="126" t="s">
        <v>122</v>
      </c>
      <c r="F212" s="127" t="s">
        <v>464</v>
      </c>
      <c r="I212" s="128"/>
      <c r="L212" s="28"/>
      <c r="M212" s="129"/>
      <c r="T212" s="49"/>
      <c r="AT212" s="13" t="s">
        <v>122</v>
      </c>
      <c r="AU212" s="13" t="s">
        <v>84</v>
      </c>
    </row>
    <row r="213" spans="2:65" s="1" customFormat="1" ht="16.5" customHeight="1">
      <c r="B213" s="28"/>
      <c r="C213" s="130" t="s">
        <v>267</v>
      </c>
      <c r="D213" s="130" t="s">
        <v>200</v>
      </c>
      <c r="E213" s="131" t="s">
        <v>465</v>
      </c>
      <c r="F213" s="132" t="s">
        <v>466</v>
      </c>
      <c r="G213" s="133" t="s">
        <v>234</v>
      </c>
      <c r="H213" s="134">
        <v>2</v>
      </c>
      <c r="I213" s="135"/>
      <c r="J213" s="136">
        <f t="shared" ref="J213:J218" si="40">ROUND(I213*H213,2)</f>
        <v>0</v>
      </c>
      <c r="K213" s="132" t="s">
        <v>120</v>
      </c>
      <c r="L213" s="137"/>
      <c r="M213" s="138" t="s">
        <v>19</v>
      </c>
      <c r="N213" s="139" t="s">
        <v>47</v>
      </c>
      <c r="P213" s="122">
        <f t="shared" ref="P213:P218" si="41">O213*H213</f>
        <v>0</v>
      </c>
      <c r="Q213" s="122">
        <v>0</v>
      </c>
      <c r="R213" s="122">
        <f t="shared" ref="R213:R218" si="42">Q213*H213</f>
        <v>0</v>
      </c>
      <c r="S213" s="122">
        <v>0</v>
      </c>
      <c r="T213" s="123">
        <f t="shared" ref="T213:T218" si="43">S213*H213</f>
        <v>0</v>
      </c>
      <c r="AR213" s="124" t="s">
        <v>152</v>
      </c>
      <c r="AT213" s="124" t="s">
        <v>200</v>
      </c>
      <c r="AU213" s="124" t="s">
        <v>84</v>
      </c>
      <c r="AY213" s="13" t="s">
        <v>115</v>
      </c>
      <c r="BE213" s="125">
        <f t="shared" ref="BE213:BE218" si="44">IF(N213="základní",J213,0)</f>
        <v>0</v>
      </c>
      <c r="BF213" s="125">
        <f t="shared" ref="BF213:BF218" si="45">IF(N213="snížená",J213,0)</f>
        <v>0</v>
      </c>
      <c r="BG213" s="125">
        <f t="shared" ref="BG213:BG218" si="46">IF(N213="zákl. přenesená",J213,0)</f>
        <v>0</v>
      </c>
      <c r="BH213" s="125">
        <f t="shared" ref="BH213:BH218" si="47">IF(N213="sníž. přenesená",J213,0)</f>
        <v>0</v>
      </c>
      <c r="BI213" s="125">
        <f t="shared" ref="BI213:BI218" si="48">IF(N213="nulová",J213,0)</f>
        <v>0</v>
      </c>
      <c r="BJ213" s="13" t="s">
        <v>84</v>
      </c>
      <c r="BK213" s="125">
        <f t="shared" ref="BK213:BK218" si="49">ROUND(I213*H213,2)</f>
        <v>0</v>
      </c>
      <c r="BL213" s="13" t="s">
        <v>121</v>
      </c>
      <c r="BM213" s="124" t="s">
        <v>467</v>
      </c>
    </row>
    <row r="214" spans="2:65" s="1" customFormat="1" ht="16.5" customHeight="1">
      <c r="B214" s="28"/>
      <c r="C214" s="113" t="s">
        <v>468</v>
      </c>
      <c r="D214" s="113" t="s">
        <v>116</v>
      </c>
      <c r="E214" s="114" t="s">
        <v>469</v>
      </c>
      <c r="F214" s="115" t="s">
        <v>470</v>
      </c>
      <c r="G214" s="116" t="s">
        <v>279</v>
      </c>
      <c r="H214" s="117">
        <v>2</v>
      </c>
      <c r="I214" s="118"/>
      <c r="J214" s="119">
        <f t="shared" si="40"/>
        <v>0</v>
      </c>
      <c r="K214" s="115" t="s">
        <v>19</v>
      </c>
      <c r="L214" s="28"/>
      <c r="M214" s="120" t="s">
        <v>19</v>
      </c>
      <c r="N214" s="121" t="s">
        <v>47</v>
      </c>
      <c r="P214" s="122">
        <f t="shared" si="41"/>
        <v>0</v>
      </c>
      <c r="Q214" s="122">
        <v>0</v>
      </c>
      <c r="R214" s="122">
        <f t="shared" si="42"/>
        <v>0</v>
      </c>
      <c r="S214" s="122">
        <v>0</v>
      </c>
      <c r="T214" s="123">
        <f t="shared" si="43"/>
        <v>0</v>
      </c>
      <c r="AR214" s="124" t="s">
        <v>121</v>
      </c>
      <c r="AT214" s="124" t="s">
        <v>116</v>
      </c>
      <c r="AU214" s="124" t="s">
        <v>84</v>
      </c>
      <c r="AY214" s="13" t="s">
        <v>115</v>
      </c>
      <c r="BE214" s="125">
        <f t="shared" si="44"/>
        <v>0</v>
      </c>
      <c r="BF214" s="125">
        <f t="shared" si="45"/>
        <v>0</v>
      </c>
      <c r="BG214" s="125">
        <f t="shared" si="46"/>
        <v>0</v>
      </c>
      <c r="BH214" s="125">
        <f t="shared" si="47"/>
        <v>0</v>
      </c>
      <c r="BI214" s="125">
        <f t="shared" si="48"/>
        <v>0</v>
      </c>
      <c r="BJ214" s="13" t="s">
        <v>84</v>
      </c>
      <c r="BK214" s="125">
        <f t="shared" si="49"/>
        <v>0</v>
      </c>
      <c r="BL214" s="13" t="s">
        <v>121</v>
      </c>
      <c r="BM214" s="124" t="s">
        <v>471</v>
      </c>
    </row>
    <row r="215" spans="2:65" s="1" customFormat="1" ht="16.5" customHeight="1">
      <c r="B215" s="28"/>
      <c r="C215" s="130" t="s">
        <v>472</v>
      </c>
      <c r="D215" s="130" t="s">
        <v>200</v>
      </c>
      <c r="E215" s="131" t="s">
        <v>473</v>
      </c>
      <c r="F215" s="132" t="s">
        <v>474</v>
      </c>
      <c r="G215" s="133" t="s">
        <v>234</v>
      </c>
      <c r="H215" s="134">
        <v>2</v>
      </c>
      <c r="I215" s="135"/>
      <c r="J215" s="136">
        <f t="shared" si="40"/>
        <v>0</v>
      </c>
      <c r="K215" s="132" t="s">
        <v>19</v>
      </c>
      <c r="L215" s="137"/>
      <c r="M215" s="138" t="s">
        <v>19</v>
      </c>
      <c r="N215" s="139" t="s">
        <v>47</v>
      </c>
      <c r="P215" s="122">
        <f t="shared" si="41"/>
        <v>0</v>
      </c>
      <c r="Q215" s="122">
        <v>0</v>
      </c>
      <c r="R215" s="122">
        <f t="shared" si="42"/>
        <v>0</v>
      </c>
      <c r="S215" s="122">
        <v>0</v>
      </c>
      <c r="T215" s="123">
        <f t="shared" si="43"/>
        <v>0</v>
      </c>
      <c r="AR215" s="124" t="s">
        <v>152</v>
      </c>
      <c r="AT215" s="124" t="s">
        <v>200</v>
      </c>
      <c r="AU215" s="124" t="s">
        <v>84</v>
      </c>
      <c r="AY215" s="13" t="s">
        <v>115</v>
      </c>
      <c r="BE215" s="125">
        <f t="shared" si="44"/>
        <v>0</v>
      </c>
      <c r="BF215" s="125">
        <f t="shared" si="45"/>
        <v>0</v>
      </c>
      <c r="BG215" s="125">
        <f t="shared" si="46"/>
        <v>0</v>
      </c>
      <c r="BH215" s="125">
        <f t="shared" si="47"/>
        <v>0</v>
      </c>
      <c r="BI215" s="125">
        <f t="shared" si="48"/>
        <v>0</v>
      </c>
      <c r="BJ215" s="13" t="s">
        <v>84</v>
      </c>
      <c r="BK215" s="125">
        <f t="shared" si="49"/>
        <v>0</v>
      </c>
      <c r="BL215" s="13" t="s">
        <v>121</v>
      </c>
      <c r="BM215" s="124" t="s">
        <v>475</v>
      </c>
    </row>
    <row r="216" spans="2:65" s="1" customFormat="1" ht="16.5" customHeight="1">
      <c r="B216" s="28"/>
      <c r="C216" s="113" t="s">
        <v>476</v>
      </c>
      <c r="D216" s="113" t="s">
        <v>116</v>
      </c>
      <c r="E216" s="114" t="s">
        <v>477</v>
      </c>
      <c r="F216" s="115" t="s">
        <v>478</v>
      </c>
      <c r="G216" s="116" t="s">
        <v>234</v>
      </c>
      <c r="H216" s="117">
        <v>2</v>
      </c>
      <c r="I216" s="118"/>
      <c r="J216" s="119">
        <f t="shared" si="40"/>
        <v>0</v>
      </c>
      <c r="K216" s="115" t="s">
        <v>19</v>
      </c>
      <c r="L216" s="28"/>
      <c r="M216" s="120" t="s">
        <v>19</v>
      </c>
      <c r="N216" s="121" t="s">
        <v>47</v>
      </c>
      <c r="P216" s="122">
        <f t="shared" si="41"/>
        <v>0</v>
      </c>
      <c r="Q216" s="122">
        <v>0</v>
      </c>
      <c r="R216" s="122">
        <f t="shared" si="42"/>
        <v>0</v>
      </c>
      <c r="S216" s="122">
        <v>0</v>
      </c>
      <c r="T216" s="123">
        <f t="shared" si="43"/>
        <v>0</v>
      </c>
      <c r="AR216" s="124" t="s">
        <v>121</v>
      </c>
      <c r="AT216" s="124" t="s">
        <v>116</v>
      </c>
      <c r="AU216" s="124" t="s">
        <v>84</v>
      </c>
      <c r="AY216" s="13" t="s">
        <v>115</v>
      </c>
      <c r="BE216" s="125">
        <f t="shared" si="44"/>
        <v>0</v>
      </c>
      <c r="BF216" s="125">
        <f t="shared" si="45"/>
        <v>0</v>
      </c>
      <c r="BG216" s="125">
        <f t="shared" si="46"/>
        <v>0</v>
      </c>
      <c r="BH216" s="125">
        <f t="shared" si="47"/>
        <v>0</v>
      </c>
      <c r="BI216" s="125">
        <f t="shared" si="48"/>
        <v>0</v>
      </c>
      <c r="BJ216" s="13" t="s">
        <v>84</v>
      </c>
      <c r="BK216" s="125">
        <f t="shared" si="49"/>
        <v>0</v>
      </c>
      <c r="BL216" s="13" t="s">
        <v>121</v>
      </c>
      <c r="BM216" s="124" t="s">
        <v>479</v>
      </c>
    </row>
    <row r="217" spans="2:65" s="1" customFormat="1" ht="16.5" customHeight="1">
      <c r="B217" s="28"/>
      <c r="C217" s="130" t="s">
        <v>271</v>
      </c>
      <c r="D217" s="130" t="s">
        <v>200</v>
      </c>
      <c r="E217" s="131" t="s">
        <v>480</v>
      </c>
      <c r="F217" s="132" t="s">
        <v>481</v>
      </c>
      <c r="G217" s="133" t="s">
        <v>234</v>
      </c>
      <c r="H217" s="134">
        <v>2</v>
      </c>
      <c r="I217" s="135"/>
      <c r="J217" s="136">
        <f t="shared" si="40"/>
        <v>0</v>
      </c>
      <c r="K217" s="132" t="s">
        <v>120</v>
      </c>
      <c r="L217" s="137"/>
      <c r="M217" s="138" t="s">
        <v>19</v>
      </c>
      <c r="N217" s="139" t="s">
        <v>47</v>
      </c>
      <c r="P217" s="122">
        <f t="shared" si="41"/>
        <v>0</v>
      </c>
      <c r="Q217" s="122">
        <v>0</v>
      </c>
      <c r="R217" s="122">
        <f t="shared" si="42"/>
        <v>0</v>
      </c>
      <c r="S217" s="122">
        <v>0</v>
      </c>
      <c r="T217" s="123">
        <f t="shared" si="43"/>
        <v>0</v>
      </c>
      <c r="AR217" s="124" t="s">
        <v>152</v>
      </c>
      <c r="AT217" s="124" t="s">
        <v>200</v>
      </c>
      <c r="AU217" s="124" t="s">
        <v>84</v>
      </c>
      <c r="AY217" s="13" t="s">
        <v>115</v>
      </c>
      <c r="BE217" s="125">
        <f t="shared" si="44"/>
        <v>0</v>
      </c>
      <c r="BF217" s="125">
        <f t="shared" si="45"/>
        <v>0</v>
      </c>
      <c r="BG217" s="125">
        <f t="shared" si="46"/>
        <v>0</v>
      </c>
      <c r="BH217" s="125">
        <f t="shared" si="47"/>
        <v>0</v>
      </c>
      <c r="BI217" s="125">
        <f t="shared" si="48"/>
        <v>0</v>
      </c>
      <c r="BJ217" s="13" t="s">
        <v>84</v>
      </c>
      <c r="BK217" s="125">
        <f t="shared" si="49"/>
        <v>0</v>
      </c>
      <c r="BL217" s="13" t="s">
        <v>121</v>
      </c>
      <c r="BM217" s="124" t="s">
        <v>482</v>
      </c>
    </row>
    <row r="218" spans="2:65" s="1" customFormat="1" ht="16.5" customHeight="1">
      <c r="B218" s="28"/>
      <c r="C218" s="113" t="s">
        <v>483</v>
      </c>
      <c r="D218" s="113" t="s">
        <v>116</v>
      </c>
      <c r="E218" s="114" t="s">
        <v>484</v>
      </c>
      <c r="F218" s="115" t="s">
        <v>485</v>
      </c>
      <c r="G218" s="116" t="s">
        <v>234</v>
      </c>
      <c r="H218" s="117">
        <v>4</v>
      </c>
      <c r="I218" s="118"/>
      <c r="J218" s="119">
        <f t="shared" si="40"/>
        <v>0</v>
      </c>
      <c r="K218" s="115" t="s">
        <v>120</v>
      </c>
      <c r="L218" s="28"/>
      <c r="M218" s="120" t="s">
        <v>19</v>
      </c>
      <c r="N218" s="121" t="s">
        <v>47</v>
      </c>
      <c r="P218" s="122">
        <f t="shared" si="41"/>
        <v>0</v>
      </c>
      <c r="Q218" s="122">
        <v>0</v>
      </c>
      <c r="R218" s="122">
        <f t="shared" si="42"/>
        <v>0</v>
      </c>
      <c r="S218" s="122">
        <v>0</v>
      </c>
      <c r="T218" s="123">
        <f t="shared" si="43"/>
        <v>0</v>
      </c>
      <c r="AR218" s="124" t="s">
        <v>121</v>
      </c>
      <c r="AT218" s="124" t="s">
        <v>116</v>
      </c>
      <c r="AU218" s="124" t="s">
        <v>84</v>
      </c>
      <c r="AY218" s="13" t="s">
        <v>115</v>
      </c>
      <c r="BE218" s="125">
        <f t="shared" si="44"/>
        <v>0</v>
      </c>
      <c r="BF218" s="125">
        <f t="shared" si="45"/>
        <v>0</v>
      </c>
      <c r="BG218" s="125">
        <f t="shared" si="46"/>
        <v>0</v>
      </c>
      <c r="BH218" s="125">
        <f t="shared" si="47"/>
        <v>0</v>
      </c>
      <c r="BI218" s="125">
        <f t="shared" si="48"/>
        <v>0</v>
      </c>
      <c r="BJ218" s="13" t="s">
        <v>84</v>
      </c>
      <c r="BK218" s="125">
        <f t="shared" si="49"/>
        <v>0</v>
      </c>
      <c r="BL218" s="13" t="s">
        <v>121</v>
      </c>
      <c r="BM218" s="124" t="s">
        <v>486</v>
      </c>
    </row>
    <row r="219" spans="2:65" s="1" customFormat="1" ht="10.199999999999999">
      <c r="B219" s="28"/>
      <c r="D219" s="126" t="s">
        <v>122</v>
      </c>
      <c r="F219" s="127" t="s">
        <v>487</v>
      </c>
      <c r="I219" s="128"/>
      <c r="L219" s="28"/>
      <c r="M219" s="129"/>
      <c r="T219" s="49"/>
      <c r="AT219" s="13" t="s">
        <v>122</v>
      </c>
      <c r="AU219" s="13" t="s">
        <v>84</v>
      </c>
    </row>
    <row r="220" spans="2:65" s="1" customFormat="1" ht="16.5" customHeight="1">
      <c r="B220" s="28"/>
      <c r="C220" s="130" t="s">
        <v>276</v>
      </c>
      <c r="D220" s="130" t="s">
        <v>200</v>
      </c>
      <c r="E220" s="131" t="s">
        <v>488</v>
      </c>
      <c r="F220" s="132" t="s">
        <v>489</v>
      </c>
      <c r="G220" s="133" t="s">
        <v>234</v>
      </c>
      <c r="H220" s="134">
        <v>4</v>
      </c>
      <c r="I220" s="135"/>
      <c r="J220" s="136">
        <f>ROUND(I220*H220,2)</f>
        <v>0</v>
      </c>
      <c r="K220" s="132" t="s">
        <v>120</v>
      </c>
      <c r="L220" s="137"/>
      <c r="M220" s="138" t="s">
        <v>19</v>
      </c>
      <c r="N220" s="139" t="s">
        <v>47</v>
      </c>
      <c r="P220" s="122">
        <f>O220*H220</f>
        <v>0</v>
      </c>
      <c r="Q220" s="122">
        <v>0</v>
      </c>
      <c r="R220" s="122">
        <f>Q220*H220</f>
        <v>0</v>
      </c>
      <c r="S220" s="122">
        <v>0</v>
      </c>
      <c r="T220" s="123">
        <f>S220*H220</f>
        <v>0</v>
      </c>
      <c r="AR220" s="124" t="s">
        <v>152</v>
      </c>
      <c r="AT220" s="124" t="s">
        <v>200</v>
      </c>
      <c r="AU220" s="124" t="s">
        <v>84</v>
      </c>
      <c r="AY220" s="13" t="s">
        <v>115</v>
      </c>
      <c r="BE220" s="125">
        <f>IF(N220="základní",J220,0)</f>
        <v>0</v>
      </c>
      <c r="BF220" s="125">
        <f>IF(N220="snížená",J220,0)</f>
        <v>0</v>
      </c>
      <c r="BG220" s="125">
        <f>IF(N220="zákl. přenesená",J220,0)</f>
        <v>0</v>
      </c>
      <c r="BH220" s="125">
        <f>IF(N220="sníž. přenesená",J220,0)</f>
        <v>0</v>
      </c>
      <c r="BI220" s="125">
        <f>IF(N220="nulová",J220,0)</f>
        <v>0</v>
      </c>
      <c r="BJ220" s="13" t="s">
        <v>84</v>
      </c>
      <c r="BK220" s="125">
        <f>ROUND(I220*H220,2)</f>
        <v>0</v>
      </c>
      <c r="BL220" s="13" t="s">
        <v>121</v>
      </c>
      <c r="BM220" s="124" t="s">
        <v>490</v>
      </c>
    </row>
    <row r="221" spans="2:65" s="1" customFormat="1" ht="16.5" customHeight="1">
      <c r="B221" s="28"/>
      <c r="C221" s="113" t="s">
        <v>491</v>
      </c>
      <c r="D221" s="113" t="s">
        <v>116</v>
      </c>
      <c r="E221" s="114" t="s">
        <v>492</v>
      </c>
      <c r="F221" s="115" t="s">
        <v>493</v>
      </c>
      <c r="G221" s="116" t="s">
        <v>130</v>
      </c>
      <c r="H221" s="117">
        <v>4</v>
      </c>
      <c r="I221" s="118"/>
      <c r="J221" s="119">
        <f>ROUND(I221*H221,2)</f>
        <v>0</v>
      </c>
      <c r="K221" s="115" t="s">
        <v>120</v>
      </c>
      <c r="L221" s="28"/>
      <c r="M221" s="120" t="s">
        <v>19</v>
      </c>
      <c r="N221" s="121" t="s">
        <v>47</v>
      </c>
      <c r="P221" s="122">
        <f>O221*H221</f>
        <v>0</v>
      </c>
      <c r="Q221" s="122">
        <v>0</v>
      </c>
      <c r="R221" s="122">
        <f>Q221*H221</f>
        <v>0</v>
      </c>
      <c r="S221" s="122">
        <v>0</v>
      </c>
      <c r="T221" s="123">
        <f>S221*H221</f>
        <v>0</v>
      </c>
      <c r="AR221" s="124" t="s">
        <v>121</v>
      </c>
      <c r="AT221" s="124" t="s">
        <v>116</v>
      </c>
      <c r="AU221" s="124" t="s">
        <v>84</v>
      </c>
      <c r="AY221" s="13" t="s">
        <v>115</v>
      </c>
      <c r="BE221" s="125">
        <f>IF(N221="základní",J221,0)</f>
        <v>0</v>
      </c>
      <c r="BF221" s="125">
        <f>IF(N221="snížená",J221,0)</f>
        <v>0</v>
      </c>
      <c r="BG221" s="125">
        <f>IF(N221="zákl. přenesená",J221,0)</f>
        <v>0</v>
      </c>
      <c r="BH221" s="125">
        <f>IF(N221="sníž. přenesená",J221,0)</f>
        <v>0</v>
      </c>
      <c r="BI221" s="125">
        <f>IF(N221="nulová",J221,0)</f>
        <v>0</v>
      </c>
      <c r="BJ221" s="13" t="s">
        <v>84</v>
      </c>
      <c r="BK221" s="125">
        <f>ROUND(I221*H221,2)</f>
        <v>0</v>
      </c>
      <c r="BL221" s="13" t="s">
        <v>121</v>
      </c>
      <c r="BM221" s="124" t="s">
        <v>494</v>
      </c>
    </row>
    <row r="222" spans="2:65" s="1" customFormat="1" ht="10.199999999999999">
      <c r="B222" s="28"/>
      <c r="D222" s="126" t="s">
        <v>122</v>
      </c>
      <c r="F222" s="127" t="s">
        <v>495</v>
      </c>
      <c r="I222" s="128"/>
      <c r="L222" s="28"/>
      <c r="M222" s="129"/>
      <c r="T222" s="49"/>
      <c r="AT222" s="13" t="s">
        <v>122</v>
      </c>
      <c r="AU222" s="13" t="s">
        <v>84</v>
      </c>
    </row>
    <row r="223" spans="2:65" s="1" customFormat="1" ht="16.5" customHeight="1">
      <c r="B223" s="28"/>
      <c r="C223" s="113" t="s">
        <v>280</v>
      </c>
      <c r="D223" s="113" t="s">
        <v>116</v>
      </c>
      <c r="E223" s="114" t="s">
        <v>496</v>
      </c>
      <c r="F223" s="115" t="s">
        <v>497</v>
      </c>
      <c r="G223" s="116" t="s">
        <v>19</v>
      </c>
      <c r="H223" s="117">
        <v>2</v>
      </c>
      <c r="I223" s="118"/>
      <c r="J223" s="119">
        <f>ROUND(I223*H223,2)</f>
        <v>0</v>
      </c>
      <c r="K223" s="115" t="s">
        <v>19</v>
      </c>
      <c r="L223" s="28"/>
      <c r="M223" s="120" t="s">
        <v>19</v>
      </c>
      <c r="N223" s="121" t="s">
        <v>47</v>
      </c>
      <c r="P223" s="122">
        <f>O223*H223</f>
        <v>0</v>
      </c>
      <c r="Q223" s="122">
        <v>0</v>
      </c>
      <c r="R223" s="122">
        <f>Q223*H223</f>
        <v>0</v>
      </c>
      <c r="S223" s="122">
        <v>0</v>
      </c>
      <c r="T223" s="123">
        <f>S223*H223</f>
        <v>0</v>
      </c>
      <c r="AR223" s="124" t="s">
        <v>121</v>
      </c>
      <c r="AT223" s="124" t="s">
        <v>116</v>
      </c>
      <c r="AU223" s="124" t="s">
        <v>84</v>
      </c>
      <c r="AY223" s="13" t="s">
        <v>115</v>
      </c>
      <c r="BE223" s="125">
        <f>IF(N223="základní",J223,0)</f>
        <v>0</v>
      </c>
      <c r="BF223" s="125">
        <f>IF(N223="snížená",J223,0)</f>
        <v>0</v>
      </c>
      <c r="BG223" s="125">
        <f>IF(N223="zákl. přenesená",J223,0)</f>
        <v>0</v>
      </c>
      <c r="BH223" s="125">
        <f>IF(N223="sníž. přenesená",J223,0)</f>
        <v>0</v>
      </c>
      <c r="BI223" s="125">
        <f>IF(N223="nulová",J223,0)</f>
        <v>0</v>
      </c>
      <c r="BJ223" s="13" t="s">
        <v>84</v>
      </c>
      <c r="BK223" s="125">
        <f>ROUND(I223*H223,2)</f>
        <v>0</v>
      </c>
      <c r="BL223" s="13" t="s">
        <v>121</v>
      </c>
      <c r="BM223" s="124" t="s">
        <v>498</v>
      </c>
    </row>
    <row r="224" spans="2:65" s="1" customFormat="1" ht="16.5" customHeight="1">
      <c r="B224" s="28"/>
      <c r="C224" s="113" t="s">
        <v>499</v>
      </c>
      <c r="D224" s="113" t="s">
        <v>116</v>
      </c>
      <c r="E224" s="114" t="s">
        <v>500</v>
      </c>
      <c r="F224" s="115" t="s">
        <v>501</v>
      </c>
      <c r="G224" s="116" t="s">
        <v>234</v>
      </c>
      <c r="H224" s="117">
        <v>2</v>
      </c>
      <c r="I224" s="118"/>
      <c r="J224" s="119">
        <f>ROUND(I224*H224,2)</f>
        <v>0</v>
      </c>
      <c r="K224" s="115" t="s">
        <v>120</v>
      </c>
      <c r="L224" s="28"/>
      <c r="M224" s="120" t="s">
        <v>19</v>
      </c>
      <c r="N224" s="121" t="s">
        <v>47</v>
      </c>
      <c r="P224" s="122">
        <f>O224*H224</f>
        <v>0</v>
      </c>
      <c r="Q224" s="122">
        <v>0</v>
      </c>
      <c r="R224" s="122">
        <f>Q224*H224</f>
        <v>0</v>
      </c>
      <c r="S224" s="122">
        <v>0</v>
      </c>
      <c r="T224" s="123">
        <f>S224*H224</f>
        <v>0</v>
      </c>
      <c r="AR224" s="124" t="s">
        <v>121</v>
      </c>
      <c r="AT224" s="124" t="s">
        <v>116</v>
      </c>
      <c r="AU224" s="124" t="s">
        <v>84</v>
      </c>
      <c r="AY224" s="13" t="s">
        <v>115</v>
      </c>
      <c r="BE224" s="125">
        <f>IF(N224="základní",J224,0)</f>
        <v>0</v>
      </c>
      <c r="BF224" s="125">
        <f>IF(N224="snížená",J224,0)</f>
        <v>0</v>
      </c>
      <c r="BG224" s="125">
        <f>IF(N224="zákl. přenesená",J224,0)</f>
        <v>0</v>
      </c>
      <c r="BH224" s="125">
        <f>IF(N224="sníž. přenesená",J224,0)</f>
        <v>0</v>
      </c>
      <c r="BI224" s="125">
        <f>IF(N224="nulová",J224,0)</f>
        <v>0</v>
      </c>
      <c r="BJ224" s="13" t="s">
        <v>84</v>
      </c>
      <c r="BK224" s="125">
        <f>ROUND(I224*H224,2)</f>
        <v>0</v>
      </c>
      <c r="BL224" s="13" t="s">
        <v>121</v>
      </c>
      <c r="BM224" s="124" t="s">
        <v>502</v>
      </c>
    </row>
    <row r="225" spans="2:65" s="1" customFormat="1" ht="10.199999999999999">
      <c r="B225" s="28"/>
      <c r="D225" s="126" t="s">
        <v>122</v>
      </c>
      <c r="F225" s="127" t="s">
        <v>503</v>
      </c>
      <c r="I225" s="128"/>
      <c r="L225" s="28"/>
      <c r="M225" s="129"/>
      <c r="T225" s="49"/>
      <c r="AT225" s="13" t="s">
        <v>122</v>
      </c>
      <c r="AU225" s="13" t="s">
        <v>84</v>
      </c>
    </row>
    <row r="226" spans="2:65" s="1" customFormat="1" ht="16.5" customHeight="1">
      <c r="B226" s="28"/>
      <c r="C226" s="130" t="s">
        <v>285</v>
      </c>
      <c r="D226" s="130" t="s">
        <v>200</v>
      </c>
      <c r="E226" s="131" t="s">
        <v>504</v>
      </c>
      <c r="F226" s="132" t="s">
        <v>505</v>
      </c>
      <c r="G226" s="133" t="s">
        <v>234</v>
      </c>
      <c r="H226" s="134">
        <v>2</v>
      </c>
      <c r="I226" s="135"/>
      <c r="J226" s="136">
        <f>ROUND(I226*H226,2)</f>
        <v>0</v>
      </c>
      <c r="K226" s="132" t="s">
        <v>120</v>
      </c>
      <c r="L226" s="137"/>
      <c r="M226" s="138" t="s">
        <v>19</v>
      </c>
      <c r="N226" s="139" t="s">
        <v>47</v>
      </c>
      <c r="P226" s="122">
        <f>O226*H226</f>
        <v>0</v>
      </c>
      <c r="Q226" s="122">
        <v>0</v>
      </c>
      <c r="R226" s="122">
        <f>Q226*H226</f>
        <v>0</v>
      </c>
      <c r="S226" s="122">
        <v>0</v>
      </c>
      <c r="T226" s="123">
        <f>S226*H226</f>
        <v>0</v>
      </c>
      <c r="AR226" s="124" t="s">
        <v>152</v>
      </c>
      <c r="AT226" s="124" t="s">
        <v>200</v>
      </c>
      <c r="AU226" s="124" t="s">
        <v>84</v>
      </c>
      <c r="AY226" s="13" t="s">
        <v>115</v>
      </c>
      <c r="BE226" s="125">
        <f>IF(N226="základní",J226,0)</f>
        <v>0</v>
      </c>
      <c r="BF226" s="125">
        <f>IF(N226="snížená",J226,0)</f>
        <v>0</v>
      </c>
      <c r="BG226" s="125">
        <f>IF(N226="zákl. přenesená",J226,0)</f>
        <v>0</v>
      </c>
      <c r="BH226" s="125">
        <f>IF(N226="sníž. přenesená",J226,0)</f>
        <v>0</v>
      </c>
      <c r="BI226" s="125">
        <f>IF(N226="nulová",J226,0)</f>
        <v>0</v>
      </c>
      <c r="BJ226" s="13" t="s">
        <v>84</v>
      </c>
      <c r="BK226" s="125">
        <f>ROUND(I226*H226,2)</f>
        <v>0</v>
      </c>
      <c r="BL226" s="13" t="s">
        <v>121</v>
      </c>
      <c r="BM226" s="124" t="s">
        <v>506</v>
      </c>
    </row>
    <row r="227" spans="2:65" s="1" customFormat="1" ht="16.5" customHeight="1">
      <c r="B227" s="28"/>
      <c r="C227" s="130" t="s">
        <v>507</v>
      </c>
      <c r="D227" s="130" t="s">
        <v>200</v>
      </c>
      <c r="E227" s="131" t="s">
        <v>508</v>
      </c>
      <c r="F227" s="132" t="s">
        <v>509</v>
      </c>
      <c r="G227" s="133" t="s">
        <v>234</v>
      </c>
      <c r="H227" s="134">
        <v>2</v>
      </c>
      <c r="I227" s="135"/>
      <c r="J227" s="136">
        <f>ROUND(I227*H227,2)</f>
        <v>0</v>
      </c>
      <c r="K227" s="132" t="s">
        <v>19</v>
      </c>
      <c r="L227" s="137"/>
      <c r="M227" s="138" t="s">
        <v>19</v>
      </c>
      <c r="N227" s="139" t="s">
        <v>47</v>
      </c>
      <c r="P227" s="122">
        <f>O227*H227</f>
        <v>0</v>
      </c>
      <c r="Q227" s="122">
        <v>0</v>
      </c>
      <c r="R227" s="122">
        <f>Q227*H227</f>
        <v>0</v>
      </c>
      <c r="S227" s="122">
        <v>0</v>
      </c>
      <c r="T227" s="123">
        <f>S227*H227</f>
        <v>0</v>
      </c>
      <c r="AR227" s="124" t="s">
        <v>152</v>
      </c>
      <c r="AT227" s="124" t="s">
        <v>200</v>
      </c>
      <c r="AU227" s="124" t="s">
        <v>84</v>
      </c>
      <c r="AY227" s="13" t="s">
        <v>115</v>
      </c>
      <c r="BE227" s="125">
        <f>IF(N227="základní",J227,0)</f>
        <v>0</v>
      </c>
      <c r="BF227" s="125">
        <f>IF(N227="snížená",J227,0)</f>
        <v>0</v>
      </c>
      <c r="BG227" s="125">
        <f>IF(N227="zákl. přenesená",J227,0)</f>
        <v>0</v>
      </c>
      <c r="BH227" s="125">
        <f>IF(N227="sníž. přenesená",J227,0)</f>
        <v>0</v>
      </c>
      <c r="BI227" s="125">
        <f>IF(N227="nulová",J227,0)</f>
        <v>0</v>
      </c>
      <c r="BJ227" s="13" t="s">
        <v>84</v>
      </c>
      <c r="BK227" s="125">
        <f>ROUND(I227*H227,2)</f>
        <v>0</v>
      </c>
      <c r="BL227" s="13" t="s">
        <v>121</v>
      </c>
      <c r="BM227" s="124" t="s">
        <v>510</v>
      </c>
    </row>
    <row r="228" spans="2:65" s="1" customFormat="1" ht="16.5" customHeight="1">
      <c r="B228" s="28"/>
      <c r="C228" s="113" t="s">
        <v>288</v>
      </c>
      <c r="D228" s="113" t="s">
        <v>116</v>
      </c>
      <c r="E228" s="114" t="s">
        <v>511</v>
      </c>
      <c r="F228" s="115" t="s">
        <v>512</v>
      </c>
      <c r="G228" s="116" t="s">
        <v>234</v>
      </c>
      <c r="H228" s="117">
        <v>2</v>
      </c>
      <c r="I228" s="118"/>
      <c r="J228" s="119">
        <f>ROUND(I228*H228,2)</f>
        <v>0</v>
      </c>
      <c r="K228" s="115" t="s">
        <v>19</v>
      </c>
      <c r="L228" s="28"/>
      <c r="M228" s="120" t="s">
        <v>19</v>
      </c>
      <c r="N228" s="121" t="s">
        <v>47</v>
      </c>
      <c r="P228" s="122">
        <f>O228*H228</f>
        <v>0</v>
      </c>
      <c r="Q228" s="122">
        <v>0</v>
      </c>
      <c r="R228" s="122">
        <f>Q228*H228</f>
        <v>0</v>
      </c>
      <c r="S228" s="122">
        <v>0</v>
      </c>
      <c r="T228" s="123">
        <f>S228*H228</f>
        <v>0</v>
      </c>
      <c r="AR228" s="124" t="s">
        <v>121</v>
      </c>
      <c r="AT228" s="124" t="s">
        <v>116</v>
      </c>
      <c r="AU228" s="124" t="s">
        <v>84</v>
      </c>
      <c r="AY228" s="13" t="s">
        <v>115</v>
      </c>
      <c r="BE228" s="125">
        <f>IF(N228="základní",J228,0)</f>
        <v>0</v>
      </c>
      <c r="BF228" s="125">
        <f>IF(N228="snížená",J228,0)</f>
        <v>0</v>
      </c>
      <c r="BG228" s="125">
        <f>IF(N228="zákl. přenesená",J228,0)</f>
        <v>0</v>
      </c>
      <c r="BH228" s="125">
        <f>IF(N228="sníž. přenesená",J228,0)</f>
        <v>0</v>
      </c>
      <c r="BI228" s="125">
        <f>IF(N228="nulová",J228,0)</f>
        <v>0</v>
      </c>
      <c r="BJ228" s="13" t="s">
        <v>84</v>
      </c>
      <c r="BK228" s="125">
        <f>ROUND(I228*H228,2)</f>
        <v>0</v>
      </c>
      <c r="BL228" s="13" t="s">
        <v>121</v>
      </c>
      <c r="BM228" s="124" t="s">
        <v>513</v>
      </c>
    </row>
    <row r="229" spans="2:65" s="1" customFormat="1" ht="16.5" customHeight="1">
      <c r="B229" s="28"/>
      <c r="C229" s="113" t="s">
        <v>514</v>
      </c>
      <c r="D229" s="113" t="s">
        <v>116</v>
      </c>
      <c r="E229" s="114" t="s">
        <v>515</v>
      </c>
      <c r="F229" s="115" t="s">
        <v>516</v>
      </c>
      <c r="G229" s="116" t="s">
        <v>234</v>
      </c>
      <c r="H229" s="117">
        <v>2</v>
      </c>
      <c r="I229" s="118"/>
      <c r="J229" s="119">
        <f>ROUND(I229*H229,2)</f>
        <v>0</v>
      </c>
      <c r="K229" s="115" t="s">
        <v>19</v>
      </c>
      <c r="L229" s="28"/>
      <c r="M229" s="120" t="s">
        <v>19</v>
      </c>
      <c r="N229" s="121" t="s">
        <v>47</v>
      </c>
      <c r="P229" s="122">
        <f>O229*H229</f>
        <v>0</v>
      </c>
      <c r="Q229" s="122">
        <v>0</v>
      </c>
      <c r="R229" s="122">
        <f>Q229*H229</f>
        <v>0</v>
      </c>
      <c r="S229" s="122">
        <v>0</v>
      </c>
      <c r="T229" s="123">
        <f>S229*H229</f>
        <v>0</v>
      </c>
      <c r="AR229" s="124" t="s">
        <v>121</v>
      </c>
      <c r="AT229" s="124" t="s">
        <v>116</v>
      </c>
      <c r="AU229" s="124" t="s">
        <v>84</v>
      </c>
      <c r="AY229" s="13" t="s">
        <v>115</v>
      </c>
      <c r="BE229" s="125">
        <f>IF(N229="základní",J229,0)</f>
        <v>0</v>
      </c>
      <c r="BF229" s="125">
        <f>IF(N229="snížená",J229,0)</f>
        <v>0</v>
      </c>
      <c r="BG229" s="125">
        <f>IF(N229="zákl. přenesená",J229,0)</f>
        <v>0</v>
      </c>
      <c r="BH229" s="125">
        <f>IF(N229="sníž. přenesená",J229,0)</f>
        <v>0</v>
      </c>
      <c r="BI229" s="125">
        <f>IF(N229="nulová",J229,0)</f>
        <v>0</v>
      </c>
      <c r="BJ229" s="13" t="s">
        <v>84</v>
      </c>
      <c r="BK229" s="125">
        <f>ROUND(I229*H229,2)</f>
        <v>0</v>
      </c>
      <c r="BL229" s="13" t="s">
        <v>121</v>
      </c>
      <c r="BM229" s="124" t="s">
        <v>517</v>
      </c>
    </row>
    <row r="230" spans="2:65" s="1" customFormat="1" ht="16.5" customHeight="1">
      <c r="B230" s="28"/>
      <c r="C230" s="130" t="s">
        <v>292</v>
      </c>
      <c r="D230" s="130" t="s">
        <v>200</v>
      </c>
      <c r="E230" s="131" t="s">
        <v>518</v>
      </c>
      <c r="F230" s="132" t="s">
        <v>519</v>
      </c>
      <c r="G230" s="133" t="s">
        <v>520</v>
      </c>
      <c r="H230" s="134">
        <v>1</v>
      </c>
      <c r="I230" s="135"/>
      <c r="J230" s="136">
        <f>ROUND(I230*H230,2)</f>
        <v>0</v>
      </c>
      <c r="K230" s="132" t="s">
        <v>120</v>
      </c>
      <c r="L230" s="137"/>
      <c r="M230" s="138" t="s">
        <v>19</v>
      </c>
      <c r="N230" s="139" t="s">
        <v>47</v>
      </c>
      <c r="P230" s="122">
        <f>O230*H230</f>
        <v>0</v>
      </c>
      <c r="Q230" s="122">
        <v>0</v>
      </c>
      <c r="R230" s="122">
        <f>Q230*H230</f>
        <v>0</v>
      </c>
      <c r="S230" s="122">
        <v>0</v>
      </c>
      <c r="T230" s="123">
        <f>S230*H230</f>
        <v>0</v>
      </c>
      <c r="AR230" s="124" t="s">
        <v>152</v>
      </c>
      <c r="AT230" s="124" t="s">
        <v>200</v>
      </c>
      <c r="AU230" s="124" t="s">
        <v>84</v>
      </c>
      <c r="AY230" s="13" t="s">
        <v>115</v>
      </c>
      <c r="BE230" s="125">
        <f>IF(N230="základní",J230,0)</f>
        <v>0</v>
      </c>
      <c r="BF230" s="125">
        <f>IF(N230="snížená",J230,0)</f>
        <v>0</v>
      </c>
      <c r="BG230" s="125">
        <f>IF(N230="zákl. přenesená",J230,0)</f>
        <v>0</v>
      </c>
      <c r="BH230" s="125">
        <f>IF(N230="sníž. přenesená",J230,0)</f>
        <v>0</v>
      </c>
      <c r="BI230" s="125">
        <f>IF(N230="nulová",J230,0)</f>
        <v>0</v>
      </c>
      <c r="BJ230" s="13" t="s">
        <v>84</v>
      </c>
      <c r="BK230" s="125">
        <f>ROUND(I230*H230,2)</f>
        <v>0</v>
      </c>
      <c r="BL230" s="13" t="s">
        <v>121</v>
      </c>
      <c r="BM230" s="124" t="s">
        <v>521</v>
      </c>
    </row>
    <row r="231" spans="2:65" s="10" customFormat="1" ht="25.95" customHeight="1">
      <c r="B231" s="103"/>
      <c r="D231" s="104" t="s">
        <v>75</v>
      </c>
      <c r="E231" s="105" t="s">
        <v>522</v>
      </c>
      <c r="F231" s="105" t="s">
        <v>523</v>
      </c>
      <c r="I231" s="106"/>
      <c r="J231" s="107">
        <f>BK231</f>
        <v>0</v>
      </c>
      <c r="L231" s="103"/>
      <c r="M231" s="108"/>
      <c r="P231" s="109">
        <f>SUM(P232:P241)</f>
        <v>0</v>
      </c>
      <c r="R231" s="109">
        <f>SUM(R232:R241)</f>
        <v>0</v>
      </c>
      <c r="T231" s="110">
        <f>SUM(T232:T241)</f>
        <v>0</v>
      </c>
      <c r="AR231" s="104" t="s">
        <v>84</v>
      </c>
      <c r="AT231" s="111" t="s">
        <v>75</v>
      </c>
      <c r="AU231" s="111" t="s">
        <v>76</v>
      </c>
      <c r="AY231" s="104" t="s">
        <v>115</v>
      </c>
      <c r="BK231" s="112">
        <f>SUM(BK232:BK241)</f>
        <v>0</v>
      </c>
    </row>
    <row r="232" spans="2:65" s="1" customFormat="1" ht="16.5" customHeight="1">
      <c r="B232" s="28"/>
      <c r="C232" s="113" t="s">
        <v>524</v>
      </c>
      <c r="D232" s="113" t="s">
        <v>116</v>
      </c>
      <c r="E232" s="114" t="s">
        <v>525</v>
      </c>
      <c r="F232" s="115" t="s">
        <v>526</v>
      </c>
      <c r="G232" s="116" t="s">
        <v>130</v>
      </c>
      <c r="H232" s="117">
        <v>4630</v>
      </c>
      <c r="I232" s="118"/>
      <c r="J232" s="119">
        <f>ROUND(I232*H232,2)</f>
        <v>0</v>
      </c>
      <c r="K232" s="115" t="s">
        <v>120</v>
      </c>
      <c r="L232" s="28"/>
      <c r="M232" s="120" t="s">
        <v>19</v>
      </c>
      <c r="N232" s="121" t="s">
        <v>47</v>
      </c>
      <c r="P232" s="122">
        <f>O232*H232</f>
        <v>0</v>
      </c>
      <c r="Q232" s="122">
        <v>0</v>
      </c>
      <c r="R232" s="122">
        <f>Q232*H232</f>
        <v>0</v>
      </c>
      <c r="S232" s="122">
        <v>0</v>
      </c>
      <c r="T232" s="123">
        <f>S232*H232</f>
        <v>0</v>
      </c>
      <c r="AR232" s="124" t="s">
        <v>121</v>
      </c>
      <c r="AT232" s="124" t="s">
        <v>116</v>
      </c>
      <c r="AU232" s="124" t="s">
        <v>84</v>
      </c>
      <c r="AY232" s="13" t="s">
        <v>115</v>
      </c>
      <c r="BE232" s="125">
        <f>IF(N232="základní",J232,0)</f>
        <v>0</v>
      </c>
      <c r="BF232" s="125">
        <f>IF(N232="snížená",J232,0)</f>
        <v>0</v>
      </c>
      <c r="BG232" s="125">
        <f>IF(N232="zákl. přenesená",J232,0)</f>
        <v>0</v>
      </c>
      <c r="BH232" s="125">
        <f>IF(N232="sníž. přenesená",J232,0)</f>
        <v>0</v>
      </c>
      <c r="BI232" s="125">
        <f>IF(N232="nulová",J232,0)</f>
        <v>0</v>
      </c>
      <c r="BJ232" s="13" t="s">
        <v>84</v>
      </c>
      <c r="BK232" s="125">
        <f>ROUND(I232*H232,2)</f>
        <v>0</v>
      </c>
      <c r="BL232" s="13" t="s">
        <v>121</v>
      </c>
      <c r="BM232" s="124" t="s">
        <v>527</v>
      </c>
    </row>
    <row r="233" spans="2:65" s="1" customFormat="1" ht="10.199999999999999">
      <c r="B233" s="28"/>
      <c r="D233" s="126" t="s">
        <v>122</v>
      </c>
      <c r="F233" s="127" t="s">
        <v>528</v>
      </c>
      <c r="I233" s="128"/>
      <c r="L233" s="28"/>
      <c r="M233" s="129"/>
      <c r="T233" s="49"/>
      <c r="AT233" s="13" t="s">
        <v>122</v>
      </c>
      <c r="AU233" s="13" t="s">
        <v>84</v>
      </c>
    </row>
    <row r="234" spans="2:65" s="1" customFormat="1" ht="16.5" customHeight="1">
      <c r="B234" s="28"/>
      <c r="C234" s="113" t="s">
        <v>296</v>
      </c>
      <c r="D234" s="113" t="s">
        <v>116</v>
      </c>
      <c r="E234" s="114" t="s">
        <v>529</v>
      </c>
      <c r="F234" s="115" t="s">
        <v>530</v>
      </c>
      <c r="G234" s="116" t="s">
        <v>234</v>
      </c>
      <c r="H234" s="117">
        <v>32</v>
      </c>
      <c r="I234" s="118"/>
      <c r="J234" s="119">
        <f>ROUND(I234*H234,2)</f>
        <v>0</v>
      </c>
      <c r="K234" s="115" t="s">
        <v>120</v>
      </c>
      <c r="L234" s="28"/>
      <c r="M234" s="120" t="s">
        <v>19</v>
      </c>
      <c r="N234" s="121" t="s">
        <v>47</v>
      </c>
      <c r="P234" s="122">
        <f>O234*H234</f>
        <v>0</v>
      </c>
      <c r="Q234" s="122">
        <v>0</v>
      </c>
      <c r="R234" s="122">
        <f>Q234*H234</f>
        <v>0</v>
      </c>
      <c r="S234" s="122">
        <v>0</v>
      </c>
      <c r="T234" s="123">
        <f>S234*H234</f>
        <v>0</v>
      </c>
      <c r="AR234" s="124" t="s">
        <v>121</v>
      </c>
      <c r="AT234" s="124" t="s">
        <v>116</v>
      </c>
      <c r="AU234" s="124" t="s">
        <v>84</v>
      </c>
      <c r="AY234" s="13" t="s">
        <v>115</v>
      </c>
      <c r="BE234" s="125">
        <f>IF(N234="základní",J234,0)</f>
        <v>0</v>
      </c>
      <c r="BF234" s="125">
        <f>IF(N234="snížená",J234,0)</f>
        <v>0</v>
      </c>
      <c r="BG234" s="125">
        <f>IF(N234="zákl. přenesená",J234,0)</f>
        <v>0</v>
      </c>
      <c r="BH234" s="125">
        <f>IF(N234="sníž. přenesená",J234,0)</f>
        <v>0</v>
      </c>
      <c r="BI234" s="125">
        <f>IF(N234="nulová",J234,0)</f>
        <v>0</v>
      </c>
      <c r="BJ234" s="13" t="s">
        <v>84</v>
      </c>
      <c r="BK234" s="125">
        <f>ROUND(I234*H234,2)</f>
        <v>0</v>
      </c>
      <c r="BL234" s="13" t="s">
        <v>121</v>
      </c>
      <c r="BM234" s="124" t="s">
        <v>531</v>
      </c>
    </row>
    <row r="235" spans="2:65" s="1" customFormat="1" ht="10.199999999999999">
      <c r="B235" s="28"/>
      <c r="D235" s="126" t="s">
        <v>122</v>
      </c>
      <c r="F235" s="127" t="s">
        <v>532</v>
      </c>
      <c r="I235" s="128"/>
      <c r="L235" s="28"/>
      <c r="M235" s="129"/>
      <c r="T235" s="49"/>
      <c r="AT235" s="13" t="s">
        <v>122</v>
      </c>
      <c r="AU235" s="13" t="s">
        <v>84</v>
      </c>
    </row>
    <row r="236" spans="2:65" s="1" customFormat="1" ht="16.5" customHeight="1">
      <c r="B236" s="28"/>
      <c r="C236" s="113" t="s">
        <v>533</v>
      </c>
      <c r="D236" s="113" t="s">
        <v>116</v>
      </c>
      <c r="E236" s="114" t="s">
        <v>534</v>
      </c>
      <c r="F236" s="115" t="s">
        <v>535</v>
      </c>
      <c r="G236" s="116" t="s">
        <v>234</v>
      </c>
      <c r="H236" s="117">
        <v>21</v>
      </c>
      <c r="I236" s="118"/>
      <c r="J236" s="119">
        <f>ROUND(I236*H236,2)</f>
        <v>0</v>
      </c>
      <c r="K236" s="115" t="s">
        <v>120</v>
      </c>
      <c r="L236" s="28"/>
      <c r="M236" s="120" t="s">
        <v>19</v>
      </c>
      <c r="N236" s="121" t="s">
        <v>47</v>
      </c>
      <c r="P236" s="122">
        <f>O236*H236</f>
        <v>0</v>
      </c>
      <c r="Q236" s="122">
        <v>0</v>
      </c>
      <c r="R236" s="122">
        <f>Q236*H236</f>
        <v>0</v>
      </c>
      <c r="S236" s="122">
        <v>0</v>
      </c>
      <c r="T236" s="123">
        <f>S236*H236</f>
        <v>0</v>
      </c>
      <c r="AR236" s="124" t="s">
        <v>121</v>
      </c>
      <c r="AT236" s="124" t="s">
        <v>116</v>
      </c>
      <c r="AU236" s="124" t="s">
        <v>84</v>
      </c>
      <c r="AY236" s="13" t="s">
        <v>115</v>
      </c>
      <c r="BE236" s="125">
        <f>IF(N236="základní",J236,0)</f>
        <v>0</v>
      </c>
      <c r="BF236" s="125">
        <f>IF(N236="snížená",J236,0)</f>
        <v>0</v>
      </c>
      <c r="BG236" s="125">
        <f>IF(N236="zákl. přenesená",J236,0)</f>
        <v>0</v>
      </c>
      <c r="BH236" s="125">
        <f>IF(N236="sníž. přenesená",J236,0)</f>
        <v>0</v>
      </c>
      <c r="BI236" s="125">
        <f>IF(N236="nulová",J236,0)</f>
        <v>0</v>
      </c>
      <c r="BJ236" s="13" t="s">
        <v>84</v>
      </c>
      <c r="BK236" s="125">
        <f>ROUND(I236*H236,2)</f>
        <v>0</v>
      </c>
      <c r="BL236" s="13" t="s">
        <v>121</v>
      </c>
      <c r="BM236" s="124" t="s">
        <v>536</v>
      </c>
    </row>
    <row r="237" spans="2:65" s="1" customFormat="1" ht="10.199999999999999">
      <c r="B237" s="28"/>
      <c r="D237" s="126" t="s">
        <v>122</v>
      </c>
      <c r="F237" s="127" t="s">
        <v>537</v>
      </c>
      <c r="I237" s="128"/>
      <c r="L237" s="28"/>
      <c r="M237" s="129"/>
      <c r="T237" s="49"/>
      <c r="AT237" s="13" t="s">
        <v>122</v>
      </c>
      <c r="AU237" s="13" t="s">
        <v>84</v>
      </c>
    </row>
    <row r="238" spans="2:65" s="1" customFormat="1" ht="16.5" customHeight="1">
      <c r="B238" s="28"/>
      <c r="C238" s="130" t="s">
        <v>300</v>
      </c>
      <c r="D238" s="130" t="s">
        <v>200</v>
      </c>
      <c r="E238" s="131" t="s">
        <v>538</v>
      </c>
      <c r="F238" s="132" t="s">
        <v>539</v>
      </c>
      <c r="G238" s="133" t="s">
        <v>130</v>
      </c>
      <c r="H238" s="134">
        <v>990</v>
      </c>
      <c r="I238" s="135"/>
      <c r="J238" s="136">
        <f>ROUND(I238*H238,2)</f>
        <v>0</v>
      </c>
      <c r="K238" s="132" t="s">
        <v>120</v>
      </c>
      <c r="L238" s="137"/>
      <c r="M238" s="138" t="s">
        <v>19</v>
      </c>
      <c r="N238" s="139" t="s">
        <v>47</v>
      </c>
      <c r="P238" s="122">
        <f>O238*H238</f>
        <v>0</v>
      </c>
      <c r="Q238" s="122">
        <v>0</v>
      </c>
      <c r="R238" s="122">
        <f>Q238*H238</f>
        <v>0</v>
      </c>
      <c r="S238" s="122">
        <v>0</v>
      </c>
      <c r="T238" s="123">
        <f>S238*H238</f>
        <v>0</v>
      </c>
      <c r="AR238" s="124" t="s">
        <v>152</v>
      </c>
      <c r="AT238" s="124" t="s">
        <v>200</v>
      </c>
      <c r="AU238" s="124" t="s">
        <v>84</v>
      </c>
      <c r="AY238" s="13" t="s">
        <v>115</v>
      </c>
      <c r="BE238" s="125">
        <f>IF(N238="základní",J238,0)</f>
        <v>0</v>
      </c>
      <c r="BF238" s="125">
        <f>IF(N238="snížená",J238,0)</f>
        <v>0</v>
      </c>
      <c r="BG238" s="125">
        <f>IF(N238="zákl. přenesená",J238,0)</f>
        <v>0</v>
      </c>
      <c r="BH238" s="125">
        <f>IF(N238="sníž. přenesená",J238,0)</f>
        <v>0</v>
      </c>
      <c r="BI238" s="125">
        <f>IF(N238="nulová",J238,0)</f>
        <v>0</v>
      </c>
      <c r="BJ238" s="13" t="s">
        <v>84</v>
      </c>
      <c r="BK238" s="125">
        <f>ROUND(I238*H238,2)</f>
        <v>0</v>
      </c>
      <c r="BL238" s="13" t="s">
        <v>121</v>
      </c>
      <c r="BM238" s="124" t="s">
        <v>540</v>
      </c>
    </row>
    <row r="239" spans="2:65" s="1" customFormat="1" ht="16.5" customHeight="1">
      <c r="B239" s="28"/>
      <c r="C239" s="130" t="s">
        <v>541</v>
      </c>
      <c r="D239" s="130" t="s">
        <v>200</v>
      </c>
      <c r="E239" s="131" t="s">
        <v>542</v>
      </c>
      <c r="F239" s="132" t="s">
        <v>543</v>
      </c>
      <c r="G239" s="133" t="s">
        <v>130</v>
      </c>
      <c r="H239" s="134">
        <v>3560</v>
      </c>
      <c r="I239" s="135"/>
      <c r="J239" s="136">
        <f>ROUND(I239*H239,2)</f>
        <v>0</v>
      </c>
      <c r="K239" s="132" t="s">
        <v>19</v>
      </c>
      <c r="L239" s="137"/>
      <c r="M239" s="138" t="s">
        <v>19</v>
      </c>
      <c r="N239" s="139" t="s">
        <v>47</v>
      </c>
      <c r="P239" s="122">
        <f>O239*H239</f>
        <v>0</v>
      </c>
      <c r="Q239" s="122">
        <v>0</v>
      </c>
      <c r="R239" s="122">
        <f>Q239*H239</f>
        <v>0</v>
      </c>
      <c r="S239" s="122">
        <v>0</v>
      </c>
      <c r="T239" s="123">
        <f>S239*H239</f>
        <v>0</v>
      </c>
      <c r="AR239" s="124" t="s">
        <v>152</v>
      </c>
      <c r="AT239" s="124" t="s">
        <v>200</v>
      </c>
      <c r="AU239" s="124" t="s">
        <v>84</v>
      </c>
      <c r="AY239" s="13" t="s">
        <v>115</v>
      </c>
      <c r="BE239" s="125">
        <f>IF(N239="základní",J239,0)</f>
        <v>0</v>
      </c>
      <c r="BF239" s="125">
        <f>IF(N239="snížená",J239,0)</f>
        <v>0</v>
      </c>
      <c r="BG239" s="125">
        <f>IF(N239="zákl. přenesená",J239,0)</f>
        <v>0</v>
      </c>
      <c r="BH239" s="125">
        <f>IF(N239="sníž. přenesená",J239,0)</f>
        <v>0</v>
      </c>
      <c r="BI239" s="125">
        <f>IF(N239="nulová",J239,0)</f>
        <v>0</v>
      </c>
      <c r="BJ239" s="13" t="s">
        <v>84</v>
      </c>
      <c r="BK239" s="125">
        <f>ROUND(I239*H239,2)</f>
        <v>0</v>
      </c>
      <c r="BL239" s="13" t="s">
        <v>121</v>
      </c>
      <c r="BM239" s="124" t="s">
        <v>544</v>
      </c>
    </row>
    <row r="240" spans="2:65" s="1" customFormat="1" ht="16.5" customHeight="1">
      <c r="B240" s="28"/>
      <c r="C240" s="130" t="s">
        <v>303</v>
      </c>
      <c r="D240" s="130" t="s">
        <v>200</v>
      </c>
      <c r="E240" s="131" t="s">
        <v>545</v>
      </c>
      <c r="F240" s="132" t="s">
        <v>546</v>
      </c>
      <c r="G240" s="133" t="s">
        <v>130</v>
      </c>
      <c r="H240" s="134">
        <v>80</v>
      </c>
      <c r="I240" s="135"/>
      <c r="J240" s="136">
        <f>ROUND(I240*H240,2)</f>
        <v>0</v>
      </c>
      <c r="K240" s="132" t="s">
        <v>19</v>
      </c>
      <c r="L240" s="137"/>
      <c r="M240" s="138" t="s">
        <v>19</v>
      </c>
      <c r="N240" s="139" t="s">
        <v>47</v>
      </c>
      <c r="P240" s="122">
        <f>O240*H240</f>
        <v>0</v>
      </c>
      <c r="Q240" s="122">
        <v>0</v>
      </c>
      <c r="R240" s="122">
        <f>Q240*H240</f>
        <v>0</v>
      </c>
      <c r="S240" s="122">
        <v>0</v>
      </c>
      <c r="T240" s="123">
        <f>S240*H240</f>
        <v>0</v>
      </c>
      <c r="AR240" s="124" t="s">
        <v>152</v>
      </c>
      <c r="AT240" s="124" t="s">
        <v>200</v>
      </c>
      <c r="AU240" s="124" t="s">
        <v>84</v>
      </c>
      <c r="AY240" s="13" t="s">
        <v>115</v>
      </c>
      <c r="BE240" s="125">
        <f>IF(N240="základní",J240,0)</f>
        <v>0</v>
      </c>
      <c r="BF240" s="125">
        <f>IF(N240="snížená",J240,0)</f>
        <v>0</v>
      </c>
      <c r="BG240" s="125">
        <f>IF(N240="zákl. přenesená",J240,0)</f>
        <v>0</v>
      </c>
      <c r="BH240" s="125">
        <f>IF(N240="sníž. přenesená",J240,0)</f>
        <v>0</v>
      </c>
      <c r="BI240" s="125">
        <f>IF(N240="nulová",J240,0)</f>
        <v>0</v>
      </c>
      <c r="BJ240" s="13" t="s">
        <v>84</v>
      </c>
      <c r="BK240" s="125">
        <f>ROUND(I240*H240,2)</f>
        <v>0</v>
      </c>
      <c r="BL240" s="13" t="s">
        <v>121</v>
      </c>
      <c r="BM240" s="124" t="s">
        <v>547</v>
      </c>
    </row>
    <row r="241" spans="2:65" s="1" customFormat="1" ht="16.5" customHeight="1">
      <c r="B241" s="28"/>
      <c r="C241" s="130" t="s">
        <v>548</v>
      </c>
      <c r="D241" s="130" t="s">
        <v>200</v>
      </c>
      <c r="E241" s="131" t="s">
        <v>549</v>
      </c>
      <c r="F241" s="132" t="s">
        <v>550</v>
      </c>
      <c r="G241" s="133" t="s">
        <v>352</v>
      </c>
      <c r="H241" s="134">
        <v>1</v>
      </c>
      <c r="I241" s="135"/>
      <c r="J241" s="136">
        <f>ROUND(I241*H241,2)</f>
        <v>0</v>
      </c>
      <c r="K241" s="132" t="s">
        <v>120</v>
      </c>
      <c r="L241" s="137"/>
      <c r="M241" s="138" t="s">
        <v>19</v>
      </c>
      <c r="N241" s="139" t="s">
        <v>47</v>
      </c>
      <c r="P241" s="122">
        <f>O241*H241</f>
        <v>0</v>
      </c>
      <c r="Q241" s="122">
        <v>0</v>
      </c>
      <c r="R241" s="122">
        <f>Q241*H241</f>
        <v>0</v>
      </c>
      <c r="S241" s="122">
        <v>0</v>
      </c>
      <c r="T241" s="123">
        <f>S241*H241</f>
        <v>0</v>
      </c>
      <c r="AR241" s="124" t="s">
        <v>152</v>
      </c>
      <c r="AT241" s="124" t="s">
        <v>200</v>
      </c>
      <c r="AU241" s="124" t="s">
        <v>84</v>
      </c>
      <c r="AY241" s="13" t="s">
        <v>115</v>
      </c>
      <c r="BE241" s="125">
        <f>IF(N241="základní",J241,0)</f>
        <v>0</v>
      </c>
      <c r="BF241" s="125">
        <f>IF(N241="snížená",J241,0)</f>
        <v>0</v>
      </c>
      <c r="BG241" s="125">
        <f>IF(N241="zákl. přenesená",J241,0)</f>
        <v>0</v>
      </c>
      <c r="BH241" s="125">
        <f>IF(N241="sníž. přenesená",J241,0)</f>
        <v>0</v>
      </c>
      <c r="BI241" s="125">
        <f>IF(N241="nulová",J241,0)</f>
        <v>0</v>
      </c>
      <c r="BJ241" s="13" t="s">
        <v>84</v>
      </c>
      <c r="BK241" s="125">
        <f>ROUND(I241*H241,2)</f>
        <v>0</v>
      </c>
      <c r="BL241" s="13" t="s">
        <v>121</v>
      </c>
      <c r="BM241" s="124" t="s">
        <v>551</v>
      </c>
    </row>
    <row r="242" spans="2:65" s="10" customFormat="1" ht="25.95" customHeight="1">
      <c r="B242" s="103"/>
      <c r="D242" s="104" t="s">
        <v>75</v>
      </c>
      <c r="E242" s="105" t="s">
        <v>552</v>
      </c>
      <c r="F242" s="105" t="s">
        <v>553</v>
      </c>
      <c r="I242" s="106"/>
      <c r="J242" s="107">
        <f>BK242</f>
        <v>0</v>
      </c>
      <c r="L242" s="103"/>
      <c r="M242" s="108"/>
      <c r="P242" s="109">
        <f>SUM(P243:P281)</f>
        <v>0</v>
      </c>
      <c r="R242" s="109">
        <f>SUM(R243:R281)</f>
        <v>0</v>
      </c>
      <c r="T242" s="110">
        <f>SUM(T243:T281)</f>
        <v>0</v>
      </c>
      <c r="AR242" s="104" t="s">
        <v>84</v>
      </c>
      <c r="AT242" s="111" t="s">
        <v>75</v>
      </c>
      <c r="AU242" s="111" t="s">
        <v>76</v>
      </c>
      <c r="AY242" s="104" t="s">
        <v>115</v>
      </c>
      <c r="BK242" s="112">
        <f>SUM(BK243:BK281)</f>
        <v>0</v>
      </c>
    </row>
    <row r="243" spans="2:65" s="1" customFormat="1" ht="16.5" customHeight="1">
      <c r="B243" s="28"/>
      <c r="C243" s="113" t="s">
        <v>307</v>
      </c>
      <c r="D243" s="113" t="s">
        <v>116</v>
      </c>
      <c r="E243" s="114" t="s">
        <v>554</v>
      </c>
      <c r="F243" s="115" t="s">
        <v>555</v>
      </c>
      <c r="G243" s="116" t="s">
        <v>234</v>
      </c>
      <c r="H243" s="117">
        <v>4</v>
      </c>
      <c r="I243" s="118"/>
      <c r="J243" s="119">
        <f>ROUND(I243*H243,2)</f>
        <v>0</v>
      </c>
      <c r="K243" s="115" t="s">
        <v>19</v>
      </c>
      <c r="L243" s="28"/>
      <c r="M243" s="120" t="s">
        <v>19</v>
      </c>
      <c r="N243" s="121" t="s">
        <v>47</v>
      </c>
      <c r="P243" s="122">
        <f>O243*H243</f>
        <v>0</v>
      </c>
      <c r="Q243" s="122">
        <v>0</v>
      </c>
      <c r="R243" s="122">
        <f>Q243*H243</f>
        <v>0</v>
      </c>
      <c r="S243" s="122">
        <v>0</v>
      </c>
      <c r="T243" s="123">
        <f>S243*H243</f>
        <v>0</v>
      </c>
      <c r="AR243" s="124" t="s">
        <v>121</v>
      </c>
      <c r="AT243" s="124" t="s">
        <v>116</v>
      </c>
      <c r="AU243" s="124" t="s">
        <v>84</v>
      </c>
      <c r="AY243" s="13" t="s">
        <v>115</v>
      </c>
      <c r="BE243" s="125">
        <f>IF(N243="základní",J243,0)</f>
        <v>0</v>
      </c>
      <c r="BF243" s="125">
        <f>IF(N243="snížená",J243,0)</f>
        <v>0</v>
      </c>
      <c r="BG243" s="125">
        <f>IF(N243="zákl. přenesená",J243,0)</f>
        <v>0</v>
      </c>
      <c r="BH243" s="125">
        <f>IF(N243="sníž. přenesená",J243,0)</f>
        <v>0</v>
      </c>
      <c r="BI243" s="125">
        <f>IF(N243="nulová",J243,0)</f>
        <v>0</v>
      </c>
      <c r="BJ243" s="13" t="s">
        <v>84</v>
      </c>
      <c r="BK243" s="125">
        <f>ROUND(I243*H243,2)</f>
        <v>0</v>
      </c>
      <c r="BL243" s="13" t="s">
        <v>121</v>
      </c>
      <c r="BM243" s="124" t="s">
        <v>556</v>
      </c>
    </row>
    <row r="244" spans="2:65" s="1" customFormat="1" ht="16.5" customHeight="1">
      <c r="B244" s="28"/>
      <c r="C244" s="113" t="s">
        <v>557</v>
      </c>
      <c r="D244" s="113" t="s">
        <v>116</v>
      </c>
      <c r="E244" s="114" t="s">
        <v>558</v>
      </c>
      <c r="F244" s="115" t="s">
        <v>559</v>
      </c>
      <c r="G244" s="116" t="s">
        <v>234</v>
      </c>
      <c r="H244" s="117">
        <v>5</v>
      </c>
      <c r="I244" s="118"/>
      <c r="J244" s="119">
        <f>ROUND(I244*H244,2)</f>
        <v>0</v>
      </c>
      <c r="K244" s="115" t="s">
        <v>120</v>
      </c>
      <c r="L244" s="28"/>
      <c r="M244" s="120" t="s">
        <v>19</v>
      </c>
      <c r="N244" s="121" t="s">
        <v>47</v>
      </c>
      <c r="P244" s="122">
        <f>O244*H244</f>
        <v>0</v>
      </c>
      <c r="Q244" s="122">
        <v>0</v>
      </c>
      <c r="R244" s="122">
        <f>Q244*H244</f>
        <v>0</v>
      </c>
      <c r="S244" s="122">
        <v>0</v>
      </c>
      <c r="T244" s="123">
        <f>S244*H244</f>
        <v>0</v>
      </c>
      <c r="AR244" s="124" t="s">
        <v>121</v>
      </c>
      <c r="AT244" s="124" t="s">
        <v>116</v>
      </c>
      <c r="AU244" s="124" t="s">
        <v>84</v>
      </c>
      <c r="AY244" s="13" t="s">
        <v>115</v>
      </c>
      <c r="BE244" s="125">
        <f>IF(N244="základní",J244,0)</f>
        <v>0</v>
      </c>
      <c r="BF244" s="125">
        <f>IF(N244="snížená",J244,0)</f>
        <v>0</v>
      </c>
      <c r="BG244" s="125">
        <f>IF(N244="zákl. přenesená",J244,0)</f>
        <v>0</v>
      </c>
      <c r="BH244" s="125">
        <f>IF(N244="sníž. přenesená",J244,0)</f>
        <v>0</v>
      </c>
      <c r="BI244" s="125">
        <f>IF(N244="nulová",J244,0)</f>
        <v>0</v>
      </c>
      <c r="BJ244" s="13" t="s">
        <v>84</v>
      </c>
      <c r="BK244" s="125">
        <f>ROUND(I244*H244,2)</f>
        <v>0</v>
      </c>
      <c r="BL244" s="13" t="s">
        <v>121</v>
      </c>
      <c r="BM244" s="124" t="s">
        <v>560</v>
      </c>
    </row>
    <row r="245" spans="2:65" s="1" customFormat="1" ht="10.199999999999999">
      <c r="B245" s="28"/>
      <c r="D245" s="126" t="s">
        <v>122</v>
      </c>
      <c r="F245" s="127" t="s">
        <v>561</v>
      </c>
      <c r="I245" s="128"/>
      <c r="L245" s="28"/>
      <c r="M245" s="129"/>
      <c r="T245" s="49"/>
      <c r="AT245" s="13" t="s">
        <v>122</v>
      </c>
      <c r="AU245" s="13" t="s">
        <v>84</v>
      </c>
    </row>
    <row r="246" spans="2:65" s="1" customFormat="1" ht="16.5" customHeight="1">
      <c r="B246" s="28"/>
      <c r="C246" s="130" t="s">
        <v>310</v>
      </c>
      <c r="D246" s="130" t="s">
        <v>200</v>
      </c>
      <c r="E246" s="131" t="s">
        <v>562</v>
      </c>
      <c r="F246" s="132" t="s">
        <v>563</v>
      </c>
      <c r="G246" s="133" t="s">
        <v>234</v>
      </c>
      <c r="H246" s="134">
        <v>2</v>
      </c>
      <c r="I246" s="135"/>
      <c r="J246" s="136">
        <f>ROUND(I246*H246,2)</f>
        <v>0</v>
      </c>
      <c r="K246" s="132" t="s">
        <v>120</v>
      </c>
      <c r="L246" s="137"/>
      <c r="M246" s="138" t="s">
        <v>19</v>
      </c>
      <c r="N246" s="139" t="s">
        <v>47</v>
      </c>
      <c r="P246" s="122">
        <f>O246*H246</f>
        <v>0</v>
      </c>
      <c r="Q246" s="122">
        <v>0</v>
      </c>
      <c r="R246" s="122">
        <f>Q246*H246</f>
        <v>0</v>
      </c>
      <c r="S246" s="122">
        <v>0</v>
      </c>
      <c r="T246" s="123">
        <f>S246*H246</f>
        <v>0</v>
      </c>
      <c r="AR246" s="124" t="s">
        <v>152</v>
      </c>
      <c r="AT246" s="124" t="s">
        <v>200</v>
      </c>
      <c r="AU246" s="124" t="s">
        <v>84</v>
      </c>
      <c r="AY246" s="13" t="s">
        <v>115</v>
      </c>
      <c r="BE246" s="125">
        <f>IF(N246="základní",J246,0)</f>
        <v>0</v>
      </c>
      <c r="BF246" s="125">
        <f>IF(N246="snížená",J246,0)</f>
        <v>0</v>
      </c>
      <c r="BG246" s="125">
        <f>IF(N246="zákl. přenesená",J246,0)</f>
        <v>0</v>
      </c>
      <c r="BH246" s="125">
        <f>IF(N246="sníž. přenesená",J246,0)</f>
        <v>0</v>
      </c>
      <c r="BI246" s="125">
        <f>IF(N246="nulová",J246,0)</f>
        <v>0</v>
      </c>
      <c r="BJ246" s="13" t="s">
        <v>84</v>
      </c>
      <c r="BK246" s="125">
        <f>ROUND(I246*H246,2)</f>
        <v>0</v>
      </c>
      <c r="BL246" s="13" t="s">
        <v>121</v>
      </c>
      <c r="BM246" s="124" t="s">
        <v>564</v>
      </c>
    </row>
    <row r="247" spans="2:65" s="1" customFormat="1" ht="16.5" customHeight="1">
      <c r="B247" s="28"/>
      <c r="C247" s="130" t="s">
        <v>565</v>
      </c>
      <c r="D247" s="130" t="s">
        <v>200</v>
      </c>
      <c r="E247" s="131" t="s">
        <v>566</v>
      </c>
      <c r="F247" s="132" t="s">
        <v>567</v>
      </c>
      <c r="G247" s="133" t="s">
        <v>234</v>
      </c>
      <c r="H247" s="134">
        <v>3</v>
      </c>
      <c r="I247" s="135"/>
      <c r="J247" s="136">
        <f>ROUND(I247*H247,2)</f>
        <v>0</v>
      </c>
      <c r="K247" s="132" t="s">
        <v>19</v>
      </c>
      <c r="L247" s="137"/>
      <c r="M247" s="138" t="s">
        <v>19</v>
      </c>
      <c r="N247" s="139" t="s">
        <v>47</v>
      </c>
      <c r="P247" s="122">
        <f>O247*H247</f>
        <v>0</v>
      </c>
      <c r="Q247" s="122">
        <v>0</v>
      </c>
      <c r="R247" s="122">
        <f>Q247*H247</f>
        <v>0</v>
      </c>
      <c r="S247" s="122">
        <v>0</v>
      </c>
      <c r="T247" s="123">
        <f>S247*H247</f>
        <v>0</v>
      </c>
      <c r="AR247" s="124" t="s">
        <v>152</v>
      </c>
      <c r="AT247" s="124" t="s">
        <v>200</v>
      </c>
      <c r="AU247" s="124" t="s">
        <v>84</v>
      </c>
      <c r="AY247" s="13" t="s">
        <v>115</v>
      </c>
      <c r="BE247" s="125">
        <f>IF(N247="základní",J247,0)</f>
        <v>0</v>
      </c>
      <c r="BF247" s="125">
        <f>IF(N247="snížená",J247,0)</f>
        <v>0</v>
      </c>
      <c r="BG247" s="125">
        <f>IF(N247="zákl. přenesená",J247,0)</f>
        <v>0</v>
      </c>
      <c r="BH247" s="125">
        <f>IF(N247="sníž. přenesená",J247,0)</f>
        <v>0</v>
      </c>
      <c r="BI247" s="125">
        <f>IF(N247="nulová",J247,0)</f>
        <v>0</v>
      </c>
      <c r="BJ247" s="13" t="s">
        <v>84</v>
      </c>
      <c r="BK247" s="125">
        <f>ROUND(I247*H247,2)</f>
        <v>0</v>
      </c>
      <c r="BL247" s="13" t="s">
        <v>121</v>
      </c>
      <c r="BM247" s="124" t="s">
        <v>568</v>
      </c>
    </row>
    <row r="248" spans="2:65" s="1" customFormat="1" ht="16.5" customHeight="1">
      <c r="B248" s="28"/>
      <c r="C248" s="113" t="s">
        <v>314</v>
      </c>
      <c r="D248" s="113" t="s">
        <v>116</v>
      </c>
      <c r="E248" s="114" t="s">
        <v>441</v>
      </c>
      <c r="F248" s="115" t="s">
        <v>442</v>
      </c>
      <c r="G248" s="116" t="s">
        <v>234</v>
      </c>
      <c r="H248" s="117">
        <v>2</v>
      </c>
      <c r="I248" s="118"/>
      <c r="J248" s="119">
        <f>ROUND(I248*H248,2)</f>
        <v>0</v>
      </c>
      <c r="K248" s="115" t="s">
        <v>120</v>
      </c>
      <c r="L248" s="28"/>
      <c r="M248" s="120" t="s">
        <v>19</v>
      </c>
      <c r="N248" s="121" t="s">
        <v>47</v>
      </c>
      <c r="P248" s="122">
        <f>O248*H248</f>
        <v>0</v>
      </c>
      <c r="Q248" s="122">
        <v>0</v>
      </c>
      <c r="R248" s="122">
        <f>Q248*H248</f>
        <v>0</v>
      </c>
      <c r="S248" s="122">
        <v>0</v>
      </c>
      <c r="T248" s="123">
        <f>S248*H248</f>
        <v>0</v>
      </c>
      <c r="AR248" s="124" t="s">
        <v>121</v>
      </c>
      <c r="AT248" s="124" t="s">
        <v>116</v>
      </c>
      <c r="AU248" s="124" t="s">
        <v>84</v>
      </c>
      <c r="AY248" s="13" t="s">
        <v>115</v>
      </c>
      <c r="BE248" s="125">
        <f>IF(N248="základní",J248,0)</f>
        <v>0</v>
      </c>
      <c r="BF248" s="125">
        <f>IF(N248="snížená",J248,0)</f>
        <v>0</v>
      </c>
      <c r="BG248" s="125">
        <f>IF(N248="zákl. přenesená",J248,0)</f>
        <v>0</v>
      </c>
      <c r="BH248" s="125">
        <f>IF(N248="sníž. přenesená",J248,0)</f>
        <v>0</v>
      </c>
      <c r="BI248" s="125">
        <f>IF(N248="nulová",J248,0)</f>
        <v>0</v>
      </c>
      <c r="BJ248" s="13" t="s">
        <v>84</v>
      </c>
      <c r="BK248" s="125">
        <f>ROUND(I248*H248,2)</f>
        <v>0</v>
      </c>
      <c r="BL248" s="13" t="s">
        <v>121</v>
      </c>
      <c r="BM248" s="124" t="s">
        <v>569</v>
      </c>
    </row>
    <row r="249" spans="2:65" s="1" customFormat="1" ht="10.199999999999999">
      <c r="B249" s="28"/>
      <c r="D249" s="126" t="s">
        <v>122</v>
      </c>
      <c r="F249" s="127" t="s">
        <v>444</v>
      </c>
      <c r="I249" s="128"/>
      <c r="L249" s="28"/>
      <c r="M249" s="129"/>
      <c r="T249" s="49"/>
      <c r="AT249" s="13" t="s">
        <v>122</v>
      </c>
      <c r="AU249" s="13" t="s">
        <v>84</v>
      </c>
    </row>
    <row r="250" spans="2:65" s="1" customFormat="1" ht="16.5" customHeight="1">
      <c r="B250" s="28"/>
      <c r="C250" s="130" t="s">
        <v>570</v>
      </c>
      <c r="D250" s="130" t="s">
        <v>200</v>
      </c>
      <c r="E250" s="131" t="s">
        <v>571</v>
      </c>
      <c r="F250" s="132" t="s">
        <v>572</v>
      </c>
      <c r="G250" s="133" t="s">
        <v>234</v>
      </c>
      <c r="H250" s="134">
        <v>2</v>
      </c>
      <c r="I250" s="135"/>
      <c r="J250" s="136">
        <f>ROUND(I250*H250,2)</f>
        <v>0</v>
      </c>
      <c r="K250" s="132" t="s">
        <v>19</v>
      </c>
      <c r="L250" s="137"/>
      <c r="M250" s="138" t="s">
        <v>19</v>
      </c>
      <c r="N250" s="139" t="s">
        <v>47</v>
      </c>
      <c r="P250" s="122">
        <f>O250*H250</f>
        <v>0</v>
      </c>
      <c r="Q250" s="122">
        <v>0</v>
      </c>
      <c r="R250" s="122">
        <f>Q250*H250</f>
        <v>0</v>
      </c>
      <c r="S250" s="122">
        <v>0</v>
      </c>
      <c r="T250" s="123">
        <f>S250*H250</f>
        <v>0</v>
      </c>
      <c r="AR250" s="124" t="s">
        <v>152</v>
      </c>
      <c r="AT250" s="124" t="s">
        <v>200</v>
      </c>
      <c r="AU250" s="124" t="s">
        <v>84</v>
      </c>
      <c r="AY250" s="13" t="s">
        <v>115</v>
      </c>
      <c r="BE250" s="125">
        <f>IF(N250="základní",J250,0)</f>
        <v>0</v>
      </c>
      <c r="BF250" s="125">
        <f>IF(N250="snížená",J250,0)</f>
        <v>0</v>
      </c>
      <c r="BG250" s="125">
        <f>IF(N250="zákl. přenesená",J250,0)</f>
        <v>0</v>
      </c>
      <c r="BH250" s="125">
        <f>IF(N250="sníž. přenesená",J250,0)</f>
        <v>0</v>
      </c>
      <c r="BI250" s="125">
        <f>IF(N250="nulová",J250,0)</f>
        <v>0</v>
      </c>
      <c r="BJ250" s="13" t="s">
        <v>84</v>
      </c>
      <c r="BK250" s="125">
        <f>ROUND(I250*H250,2)</f>
        <v>0</v>
      </c>
      <c r="BL250" s="13" t="s">
        <v>121</v>
      </c>
      <c r="BM250" s="124" t="s">
        <v>573</v>
      </c>
    </row>
    <row r="251" spans="2:65" s="1" customFormat="1" ht="16.5" customHeight="1">
      <c r="B251" s="28"/>
      <c r="C251" s="113" t="s">
        <v>320</v>
      </c>
      <c r="D251" s="113" t="s">
        <v>116</v>
      </c>
      <c r="E251" s="114" t="s">
        <v>574</v>
      </c>
      <c r="F251" s="115" t="s">
        <v>575</v>
      </c>
      <c r="G251" s="116" t="s">
        <v>234</v>
      </c>
      <c r="H251" s="117">
        <v>234</v>
      </c>
      <c r="I251" s="118"/>
      <c r="J251" s="119">
        <f>ROUND(I251*H251,2)</f>
        <v>0</v>
      </c>
      <c r="K251" s="115" t="s">
        <v>19</v>
      </c>
      <c r="L251" s="28"/>
      <c r="M251" s="120" t="s">
        <v>19</v>
      </c>
      <c r="N251" s="121" t="s">
        <v>47</v>
      </c>
      <c r="P251" s="122">
        <f>O251*H251</f>
        <v>0</v>
      </c>
      <c r="Q251" s="122">
        <v>0</v>
      </c>
      <c r="R251" s="122">
        <f>Q251*H251</f>
        <v>0</v>
      </c>
      <c r="S251" s="122">
        <v>0</v>
      </c>
      <c r="T251" s="123">
        <f>S251*H251</f>
        <v>0</v>
      </c>
      <c r="AR251" s="124" t="s">
        <v>121</v>
      </c>
      <c r="AT251" s="124" t="s">
        <v>116</v>
      </c>
      <c r="AU251" s="124" t="s">
        <v>84</v>
      </c>
      <c r="AY251" s="13" t="s">
        <v>115</v>
      </c>
      <c r="BE251" s="125">
        <f>IF(N251="základní",J251,0)</f>
        <v>0</v>
      </c>
      <c r="BF251" s="125">
        <f>IF(N251="snížená",J251,0)</f>
        <v>0</v>
      </c>
      <c r="BG251" s="125">
        <f>IF(N251="zákl. přenesená",J251,0)</f>
        <v>0</v>
      </c>
      <c r="BH251" s="125">
        <f>IF(N251="sníž. přenesená",J251,0)</f>
        <v>0</v>
      </c>
      <c r="BI251" s="125">
        <f>IF(N251="nulová",J251,0)</f>
        <v>0</v>
      </c>
      <c r="BJ251" s="13" t="s">
        <v>84</v>
      </c>
      <c r="BK251" s="125">
        <f>ROUND(I251*H251,2)</f>
        <v>0</v>
      </c>
      <c r="BL251" s="13" t="s">
        <v>121</v>
      </c>
      <c r="BM251" s="124" t="s">
        <v>576</v>
      </c>
    </row>
    <row r="252" spans="2:65" s="1" customFormat="1" ht="16.5" customHeight="1">
      <c r="B252" s="28"/>
      <c r="C252" s="130" t="s">
        <v>577</v>
      </c>
      <c r="D252" s="130" t="s">
        <v>200</v>
      </c>
      <c r="E252" s="131" t="s">
        <v>578</v>
      </c>
      <c r="F252" s="132" t="s">
        <v>579</v>
      </c>
      <c r="G252" s="133" t="s">
        <v>234</v>
      </c>
      <c r="H252" s="134">
        <v>234</v>
      </c>
      <c r="I252" s="135"/>
      <c r="J252" s="136">
        <f>ROUND(I252*H252,2)</f>
        <v>0</v>
      </c>
      <c r="K252" s="132" t="s">
        <v>120</v>
      </c>
      <c r="L252" s="137"/>
      <c r="M252" s="138" t="s">
        <v>19</v>
      </c>
      <c r="N252" s="139" t="s">
        <v>47</v>
      </c>
      <c r="P252" s="122">
        <f>O252*H252</f>
        <v>0</v>
      </c>
      <c r="Q252" s="122">
        <v>0</v>
      </c>
      <c r="R252" s="122">
        <f>Q252*H252</f>
        <v>0</v>
      </c>
      <c r="S252" s="122">
        <v>0</v>
      </c>
      <c r="T252" s="123">
        <f>S252*H252</f>
        <v>0</v>
      </c>
      <c r="AR252" s="124" t="s">
        <v>152</v>
      </c>
      <c r="AT252" s="124" t="s">
        <v>200</v>
      </c>
      <c r="AU252" s="124" t="s">
        <v>84</v>
      </c>
      <c r="AY252" s="13" t="s">
        <v>115</v>
      </c>
      <c r="BE252" s="125">
        <f>IF(N252="základní",J252,0)</f>
        <v>0</v>
      </c>
      <c r="BF252" s="125">
        <f>IF(N252="snížená",J252,0)</f>
        <v>0</v>
      </c>
      <c r="BG252" s="125">
        <f>IF(N252="zákl. přenesená",J252,0)</f>
        <v>0</v>
      </c>
      <c r="BH252" s="125">
        <f>IF(N252="sníž. přenesená",J252,0)</f>
        <v>0</v>
      </c>
      <c r="BI252" s="125">
        <f>IF(N252="nulová",J252,0)</f>
        <v>0</v>
      </c>
      <c r="BJ252" s="13" t="s">
        <v>84</v>
      </c>
      <c r="BK252" s="125">
        <f>ROUND(I252*H252,2)</f>
        <v>0</v>
      </c>
      <c r="BL252" s="13" t="s">
        <v>121</v>
      </c>
      <c r="BM252" s="124" t="s">
        <v>580</v>
      </c>
    </row>
    <row r="253" spans="2:65" s="1" customFormat="1" ht="16.5" customHeight="1">
      <c r="B253" s="28"/>
      <c r="C253" s="130" t="s">
        <v>325</v>
      </c>
      <c r="D253" s="130" t="s">
        <v>200</v>
      </c>
      <c r="E253" s="131" t="s">
        <v>581</v>
      </c>
      <c r="F253" s="132" t="s">
        <v>582</v>
      </c>
      <c r="G253" s="133" t="s">
        <v>234</v>
      </c>
      <c r="H253" s="134">
        <v>234</v>
      </c>
      <c r="I253" s="135"/>
      <c r="J253" s="136">
        <f>ROUND(I253*H253,2)</f>
        <v>0</v>
      </c>
      <c r="K253" s="132" t="s">
        <v>120</v>
      </c>
      <c r="L253" s="137"/>
      <c r="M253" s="138" t="s">
        <v>19</v>
      </c>
      <c r="N253" s="139" t="s">
        <v>47</v>
      </c>
      <c r="P253" s="122">
        <f>O253*H253</f>
        <v>0</v>
      </c>
      <c r="Q253" s="122">
        <v>0</v>
      </c>
      <c r="R253" s="122">
        <f>Q253*H253</f>
        <v>0</v>
      </c>
      <c r="S253" s="122">
        <v>0</v>
      </c>
      <c r="T253" s="123">
        <f>S253*H253</f>
        <v>0</v>
      </c>
      <c r="AR253" s="124" t="s">
        <v>152</v>
      </c>
      <c r="AT253" s="124" t="s">
        <v>200</v>
      </c>
      <c r="AU253" s="124" t="s">
        <v>84</v>
      </c>
      <c r="AY253" s="13" t="s">
        <v>115</v>
      </c>
      <c r="BE253" s="125">
        <f>IF(N253="základní",J253,0)</f>
        <v>0</v>
      </c>
      <c r="BF253" s="125">
        <f>IF(N253="snížená",J253,0)</f>
        <v>0</v>
      </c>
      <c r="BG253" s="125">
        <f>IF(N253="zákl. přenesená",J253,0)</f>
        <v>0</v>
      </c>
      <c r="BH253" s="125">
        <f>IF(N253="sníž. přenesená",J253,0)</f>
        <v>0</v>
      </c>
      <c r="BI253" s="125">
        <f>IF(N253="nulová",J253,0)</f>
        <v>0</v>
      </c>
      <c r="BJ253" s="13" t="s">
        <v>84</v>
      </c>
      <c r="BK253" s="125">
        <f>ROUND(I253*H253,2)</f>
        <v>0</v>
      </c>
      <c r="BL253" s="13" t="s">
        <v>121</v>
      </c>
      <c r="BM253" s="124" t="s">
        <v>583</v>
      </c>
    </row>
    <row r="254" spans="2:65" s="1" customFormat="1" ht="16.5" customHeight="1">
      <c r="B254" s="28"/>
      <c r="C254" s="113" t="s">
        <v>584</v>
      </c>
      <c r="D254" s="113" t="s">
        <v>116</v>
      </c>
      <c r="E254" s="114" t="s">
        <v>585</v>
      </c>
      <c r="F254" s="115" t="s">
        <v>586</v>
      </c>
      <c r="G254" s="116" t="s">
        <v>587</v>
      </c>
      <c r="H254" s="117">
        <v>234</v>
      </c>
      <c r="I254" s="118"/>
      <c r="J254" s="119">
        <f>ROUND(I254*H254,2)</f>
        <v>0</v>
      </c>
      <c r="K254" s="115" t="s">
        <v>120</v>
      </c>
      <c r="L254" s="28"/>
      <c r="M254" s="120" t="s">
        <v>19</v>
      </c>
      <c r="N254" s="121" t="s">
        <v>47</v>
      </c>
      <c r="P254" s="122">
        <f>O254*H254</f>
        <v>0</v>
      </c>
      <c r="Q254" s="122">
        <v>0</v>
      </c>
      <c r="R254" s="122">
        <f>Q254*H254</f>
        <v>0</v>
      </c>
      <c r="S254" s="122">
        <v>0</v>
      </c>
      <c r="T254" s="123">
        <f>S254*H254</f>
        <v>0</v>
      </c>
      <c r="AR254" s="124" t="s">
        <v>121</v>
      </c>
      <c r="AT254" s="124" t="s">
        <v>116</v>
      </c>
      <c r="AU254" s="124" t="s">
        <v>84</v>
      </c>
      <c r="AY254" s="13" t="s">
        <v>115</v>
      </c>
      <c r="BE254" s="125">
        <f>IF(N254="základní",J254,0)</f>
        <v>0</v>
      </c>
      <c r="BF254" s="125">
        <f>IF(N254="snížená",J254,0)</f>
        <v>0</v>
      </c>
      <c r="BG254" s="125">
        <f>IF(N254="zákl. přenesená",J254,0)</f>
        <v>0</v>
      </c>
      <c r="BH254" s="125">
        <f>IF(N254="sníž. přenesená",J254,0)</f>
        <v>0</v>
      </c>
      <c r="BI254" s="125">
        <f>IF(N254="nulová",J254,0)</f>
        <v>0</v>
      </c>
      <c r="BJ254" s="13" t="s">
        <v>84</v>
      </c>
      <c r="BK254" s="125">
        <f>ROUND(I254*H254,2)</f>
        <v>0</v>
      </c>
      <c r="BL254" s="13" t="s">
        <v>121</v>
      </c>
      <c r="BM254" s="124" t="s">
        <v>588</v>
      </c>
    </row>
    <row r="255" spans="2:65" s="1" customFormat="1" ht="10.199999999999999">
      <c r="B255" s="28"/>
      <c r="D255" s="126" t="s">
        <v>122</v>
      </c>
      <c r="F255" s="127" t="s">
        <v>589</v>
      </c>
      <c r="I255" s="128"/>
      <c r="L255" s="28"/>
      <c r="M255" s="129"/>
      <c r="T255" s="49"/>
      <c r="AT255" s="13" t="s">
        <v>122</v>
      </c>
      <c r="AU255" s="13" t="s">
        <v>84</v>
      </c>
    </row>
    <row r="256" spans="2:65" s="1" customFormat="1" ht="16.5" customHeight="1">
      <c r="B256" s="28"/>
      <c r="C256" s="130" t="s">
        <v>329</v>
      </c>
      <c r="D256" s="130" t="s">
        <v>200</v>
      </c>
      <c r="E256" s="131" t="s">
        <v>590</v>
      </c>
      <c r="F256" s="132" t="s">
        <v>591</v>
      </c>
      <c r="G256" s="133" t="s">
        <v>234</v>
      </c>
      <c r="H256" s="134">
        <v>234</v>
      </c>
      <c r="I256" s="135"/>
      <c r="J256" s="136">
        <f>ROUND(I256*H256,2)</f>
        <v>0</v>
      </c>
      <c r="K256" s="132" t="s">
        <v>120</v>
      </c>
      <c r="L256" s="137"/>
      <c r="M256" s="138" t="s">
        <v>19</v>
      </c>
      <c r="N256" s="139" t="s">
        <v>47</v>
      </c>
      <c r="P256" s="122">
        <f>O256*H256</f>
        <v>0</v>
      </c>
      <c r="Q256" s="122">
        <v>0</v>
      </c>
      <c r="R256" s="122">
        <f>Q256*H256</f>
        <v>0</v>
      </c>
      <c r="S256" s="122">
        <v>0</v>
      </c>
      <c r="T256" s="123">
        <f>S256*H256</f>
        <v>0</v>
      </c>
      <c r="AR256" s="124" t="s">
        <v>152</v>
      </c>
      <c r="AT256" s="124" t="s">
        <v>200</v>
      </c>
      <c r="AU256" s="124" t="s">
        <v>84</v>
      </c>
      <c r="AY256" s="13" t="s">
        <v>115</v>
      </c>
      <c r="BE256" s="125">
        <f>IF(N256="základní",J256,0)</f>
        <v>0</v>
      </c>
      <c r="BF256" s="125">
        <f>IF(N256="snížená",J256,0)</f>
        <v>0</v>
      </c>
      <c r="BG256" s="125">
        <f>IF(N256="zákl. přenesená",J256,0)</f>
        <v>0</v>
      </c>
      <c r="BH256" s="125">
        <f>IF(N256="sníž. přenesená",J256,0)</f>
        <v>0</v>
      </c>
      <c r="BI256" s="125">
        <f>IF(N256="nulová",J256,0)</f>
        <v>0</v>
      </c>
      <c r="BJ256" s="13" t="s">
        <v>84</v>
      </c>
      <c r="BK256" s="125">
        <f>ROUND(I256*H256,2)</f>
        <v>0</v>
      </c>
      <c r="BL256" s="13" t="s">
        <v>121</v>
      </c>
      <c r="BM256" s="124" t="s">
        <v>592</v>
      </c>
    </row>
    <row r="257" spans="2:65" s="1" customFormat="1" ht="16.5" customHeight="1">
      <c r="B257" s="28"/>
      <c r="C257" s="113" t="s">
        <v>593</v>
      </c>
      <c r="D257" s="113" t="s">
        <v>116</v>
      </c>
      <c r="E257" s="114" t="s">
        <v>594</v>
      </c>
      <c r="F257" s="115" t="s">
        <v>595</v>
      </c>
      <c r="G257" s="116" t="s">
        <v>234</v>
      </c>
      <c r="H257" s="117">
        <v>80</v>
      </c>
      <c r="I257" s="118"/>
      <c r="J257" s="119">
        <f>ROUND(I257*H257,2)</f>
        <v>0</v>
      </c>
      <c r="K257" s="115" t="s">
        <v>19</v>
      </c>
      <c r="L257" s="28"/>
      <c r="M257" s="120" t="s">
        <v>19</v>
      </c>
      <c r="N257" s="121" t="s">
        <v>47</v>
      </c>
      <c r="P257" s="122">
        <f>O257*H257</f>
        <v>0</v>
      </c>
      <c r="Q257" s="122">
        <v>0</v>
      </c>
      <c r="R257" s="122">
        <f>Q257*H257</f>
        <v>0</v>
      </c>
      <c r="S257" s="122">
        <v>0</v>
      </c>
      <c r="T257" s="123">
        <f>S257*H257</f>
        <v>0</v>
      </c>
      <c r="AR257" s="124" t="s">
        <v>121</v>
      </c>
      <c r="AT257" s="124" t="s">
        <v>116</v>
      </c>
      <c r="AU257" s="124" t="s">
        <v>84</v>
      </c>
      <c r="AY257" s="13" t="s">
        <v>115</v>
      </c>
      <c r="BE257" s="125">
        <f>IF(N257="základní",J257,0)</f>
        <v>0</v>
      </c>
      <c r="BF257" s="125">
        <f>IF(N257="snížená",J257,0)</f>
        <v>0</v>
      </c>
      <c r="BG257" s="125">
        <f>IF(N257="zákl. přenesená",J257,0)</f>
        <v>0</v>
      </c>
      <c r="BH257" s="125">
        <f>IF(N257="sníž. přenesená",J257,0)</f>
        <v>0</v>
      </c>
      <c r="BI257" s="125">
        <f>IF(N257="nulová",J257,0)</f>
        <v>0</v>
      </c>
      <c r="BJ257" s="13" t="s">
        <v>84</v>
      </c>
      <c r="BK257" s="125">
        <f>ROUND(I257*H257,2)</f>
        <v>0</v>
      </c>
      <c r="BL257" s="13" t="s">
        <v>121</v>
      </c>
      <c r="BM257" s="124" t="s">
        <v>596</v>
      </c>
    </row>
    <row r="258" spans="2:65" s="1" customFormat="1" ht="16.5" customHeight="1">
      <c r="B258" s="28"/>
      <c r="C258" s="130" t="s">
        <v>597</v>
      </c>
      <c r="D258" s="130" t="s">
        <v>200</v>
      </c>
      <c r="E258" s="131" t="s">
        <v>598</v>
      </c>
      <c r="F258" s="132" t="s">
        <v>599</v>
      </c>
      <c r="G258" s="133" t="s">
        <v>234</v>
      </c>
      <c r="H258" s="134">
        <v>80</v>
      </c>
      <c r="I258" s="135"/>
      <c r="J258" s="136">
        <f>ROUND(I258*H258,2)</f>
        <v>0</v>
      </c>
      <c r="K258" s="132" t="s">
        <v>19</v>
      </c>
      <c r="L258" s="137"/>
      <c r="M258" s="138" t="s">
        <v>19</v>
      </c>
      <c r="N258" s="139" t="s">
        <v>47</v>
      </c>
      <c r="P258" s="122">
        <f>O258*H258</f>
        <v>0</v>
      </c>
      <c r="Q258" s="122">
        <v>0</v>
      </c>
      <c r="R258" s="122">
        <f>Q258*H258</f>
        <v>0</v>
      </c>
      <c r="S258" s="122">
        <v>0</v>
      </c>
      <c r="T258" s="123">
        <f>S258*H258</f>
        <v>0</v>
      </c>
      <c r="AR258" s="124" t="s">
        <v>152</v>
      </c>
      <c r="AT258" s="124" t="s">
        <v>200</v>
      </c>
      <c r="AU258" s="124" t="s">
        <v>84</v>
      </c>
      <c r="AY258" s="13" t="s">
        <v>115</v>
      </c>
      <c r="BE258" s="125">
        <f>IF(N258="základní",J258,0)</f>
        <v>0</v>
      </c>
      <c r="BF258" s="125">
        <f>IF(N258="snížená",J258,0)</f>
        <v>0</v>
      </c>
      <c r="BG258" s="125">
        <f>IF(N258="zákl. přenesená",J258,0)</f>
        <v>0</v>
      </c>
      <c r="BH258" s="125">
        <f>IF(N258="sníž. přenesená",J258,0)</f>
        <v>0</v>
      </c>
      <c r="BI258" s="125">
        <f>IF(N258="nulová",J258,0)</f>
        <v>0</v>
      </c>
      <c r="BJ258" s="13" t="s">
        <v>84</v>
      </c>
      <c r="BK258" s="125">
        <f>ROUND(I258*H258,2)</f>
        <v>0</v>
      </c>
      <c r="BL258" s="13" t="s">
        <v>121</v>
      </c>
      <c r="BM258" s="124" t="s">
        <v>600</v>
      </c>
    </row>
    <row r="259" spans="2:65" s="1" customFormat="1" ht="16.5" customHeight="1">
      <c r="B259" s="28"/>
      <c r="C259" s="113" t="s">
        <v>601</v>
      </c>
      <c r="D259" s="113" t="s">
        <v>116</v>
      </c>
      <c r="E259" s="114" t="s">
        <v>602</v>
      </c>
      <c r="F259" s="115" t="s">
        <v>603</v>
      </c>
      <c r="G259" s="116" t="s">
        <v>234</v>
      </c>
      <c r="H259" s="117">
        <v>1</v>
      </c>
      <c r="I259" s="118"/>
      <c r="J259" s="119">
        <f>ROUND(I259*H259,2)</f>
        <v>0</v>
      </c>
      <c r="K259" s="115" t="s">
        <v>120</v>
      </c>
      <c r="L259" s="28"/>
      <c r="M259" s="120" t="s">
        <v>19</v>
      </c>
      <c r="N259" s="121" t="s">
        <v>47</v>
      </c>
      <c r="P259" s="122">
        <f>O259*H259</f>
        <v>0</v>
      </c>
      <c r="Q259" s="122">
        <v>0</v>
      </c>
      <c r="R259" s="122">
        <f>Q259*H259</f>
        <v>0</v>
      </c>
      <c r="S259" s="122">
        <v>0</v>
      </c>
      <c r="T259" s="123">
        <f>S259*H259</f>
        <v>0</v>
      </c>
      <c r="AR259" s="124" t="s">
        <v>121</v>
      </c>
      <c r="AT259" s="124" t="s">
        <v>116</v>
      </c>
      <c r="AU259" s="124" t="s">
        <v>84</v>
      </c>
      <c r="AY259" s="13" t="s">
        <v>115</v>
      </c>
      <c r="BE259" s="125">
        <f>IF(N259="základní",J259,0)</f>
        <v>0</v>
      </c>
      <c r="BF259" s="125">
        <f>IF(N259="snížená",J259,0)</f>
        <v>0</v>
      </c>
      <c r="BG259" s="125">
        <f>IF(N259="zákl. přenesená",J259,0)</f>
        <v>0</v>
      </c>
      <c r="BH259" s="125">
        <f>IF(N259="sníž. přenesená",J259,0)</f>
        <v>0</v>
      </c>
      <c r="BI259" s="125">
        <f>IF(N259="nulová",J259,0)</f>
        <v>0</v>
      </c>
      <c r="BJ259" s="13" t="s">
        <v>84</v>
      </c>
      <c r="BK259" s="125">
        <f>ROUND(I259*H259,2)</f>
        <v>0</v>
      </c>
      <c r="BL259" s="13" t="s">
        <v>121</v>
      </c>
      <c r="BM259" s="124" t="s">
        <v>604</v>
      </c>
    </row>
    <row r="260" spans="2:65" s="1" customFormat="1" ht="10.199999999999999">
      <c r="B260" s="28"/>
      <c r="D260" s="126" t="s">
        <v>122</v>
      </c>
      <c r="F260" s="127" t="s">
        <v>605</v>
      </c>
      <c r="I260" s="128"/>
      <c r="L260" s="28"/>
      <c r="M260" s="129"/>
      <c r="T260" s="49"/>
      <c r="AT260" s="13" t="s">
        <v>122</v>
      </c>
      <c r="AU260" s="13" t="s">
        <v>84</v>
      </c>
    </row>
    <row r="261" spans="2:65" s="1" customFormat="1" ht="16.5" customHeight="1">
      <c r="B261" s="28"/>
      <c r="C261" s="130" t="s">
        <v>334</v>
      </c>
      <c r="D261" s="130" t="s">
        <v>200</v>
      </c>
      <c r="E261" s="131" t="s">
        <v>606</v>
      </c>
      <c r="F261" s="132" t="s">
        <v>607</v>
      </c>
      <c r="G261" s="133" t="s">
        <v>234</v>
      </c>
      <c r="H261" s="134">
        <v>1</v>
      </c>
      <c r="I261" s="135"/>
      <c r="J261" s="136">
        <f t="shared" ref="J261:J275" si="50">ROUND(I261*H261,2)</f>
        <v>0</v>
      </c>
      <c r="K261" s="132" t="s">
        <v>19</v>
      </c>
      <c r="L261" s="137"/>
      <c r="M261" s="138" t="s">
        <v>19</v>
      </c>
      <c r="N261" s="139" t="s">
        <v>47</v>
      </c>
      <c r="P261" s="122">
        <f t="shared" ref="P261:P275" si="51">O261*H261</f>
        <v>0</v>
      </c>
      <c r="Q261" s="122">
        <v>0</v>
      </c>
      <c r="R261" s="122">
        <f t="shared" ref="R261:R275" si="52">Q261*H261</f>
        <v>0</v>
      </c>
      <c r="S261" s="122">
        <v>0</v>
      </c>
      <c r="T261" s="123">
        <f t="shared" ref="T261:T275" si="53">S261*H261</f>
        <v>0</v>
      </c>
      <c r="AR261" s="124" t="s">
        <v>152</v>
      </c>
      <c r="AT261" s="124" t="s">
        <v>200</v>
      </c>
      <c r="AU261" s="124" t="s">
        <v>84</v>
      </c>
      <c r="AY261" s="13" t="s">
        <v>115</v>
      </c>
      <c r="BE261" s="125">
        <f t="shared" ref="BE261:BE275" si="54">IF(N261="základní",J261,0)</f>
        <v>0</v>
      </c>
      <c r="BF261" s="125">
        <f t="shared" ref="BF261:BF275" si="55">IF(N261="snížená",J261,0)</f>
        <v>0</v>
      </c>
      <c r="BG261" s="125">
        <f t="shared" ref="BG261:BG275" si="56">IF(N261="zákl. přenesená",J261,0)</f>
        <v>0</v>
      </c>
      <c r="BH261" s="125">
        <f t="shared" ref="BH261:BH275" si="57">IF(N261="sníž. přenesená",J261,0)</f>
        <v>0</v>
      </c>
      <c r="BI261" s="125">
        <f t="shared" ref="BI261:BI275" si="58">IF(N261="nulová",J261,0)</f>
        <v>0</v>
      </c>
      <c r="BJ261" s="13" t="s">
        <v>84</v>
      </c>
      <c r="BK261" s="125">
        <f t="shared" ref="BK261:BK275" si="59">ROUND(I261*H261,2)</f>
        <v>0</v>
      </c>
      <c r="BL261" s="13" t="s">
        <v>121</v>
      </c>
      <c r="BM261" s="124" t="s">
        <v>608</v>
      </c>
    </row>
    <row r="262" spans="2:65" s="1" customFormat="1" ht="16.5" customHeight="1">
      <c r="B262" s="28"/>
      <c r="C262" s="130" t="s">
        <v>609</v>
      </c>
      <c r="D262" s="130" t="s">
        <v>200</v>
      </c>
      <c r="E262" s="131" t="s">
        <v>610</v>
      </c>
      <c r="F262" s="132" t="s">
        <v>611</v>
      </c>
      <c r="G262" s="133" t="s">
        <v>279</v>
      </c>
      <c r="H262" s="134">
        <v>1</v>
      </c>
      <c r="I262" s="135"/>
      <c r="J262" s="136">
        <f t="shared" si="50"/>
        <v>0</v>
      </c>
      <c r="K262" s="132" t="s">
        <v>19</v>
      </c>
      <c r="L262" s="137"/>
      <c r="M262" s="138" t="s">
        <v>19</v>
      </c>
      <c r="N262" s="139" t="s">
        <v>47</v>
      </c>
      <c r="P262" s="122">
        <f t="shared" si="51"/>
        <v>0</v>
      </c>
      <c r="Q262" s="122">
        <v>0</v>
      </c>
      <c r="R262" s="122">
        <f t="shared" si="52"/>
        <v>0</v>
      </c>
      <c r="S262" s="122">
        <v>0</v>
      </c>
      <c r="T262" s="123">
        <f t="shared" si="53"/>
        <v>0</v>
      </c>
      <c r="AR262" s="124" t="s">
        <v>152</v>
      </c>
      <c r="AT262" s="124" t="s">
        <v>200</v>
      </c>
      <c r="AU262" s="124" t="s">
        <v>84</v>
      </c>
      <c r="AY262" s="13" t="s">
        <v>115</v>
      </c>
      <c r="BE262" s="125">
        <f t="shared" si="54"/>
        <v>0</v>
      </c>
      <c r="BF262" s="125">
        <f t="shared" si="55"/>
        <v>0</v>
      </c>
      <c r="BG262" s="125">
        <f t="shared" si="56"/>
        <v>0</v>
      </c>
      <c r="BH262" s="125">
        <f t="shared" si="57"/>
        <v>0</v>
      </c>
      <c r="BI262" s="125">
        <f t="shared" si="58"/>
        <v>0</v>
      </c>
      <c r="BJ262" s="13" t="s">
        <v>84</v>
      </c>
      <c r="BK262" s="125">
        <f t="shared" si="59"/>
        <v>0</v>
      </c>
      <c r="BL262" s="13" t="s">
        <v>121</v>
      </c>
      <c r="BM262" s="124" t="s">
        <v>612</v>
      </c>
    </row>
    <row r="263" spans="2:65" s="1" customFormat="1" ht="16.5" customHeight="1">
      <c r="B263" s="28"/>
      <c r="C263" s="113" t="s">
        <v>337</v>
      </c>
      <c r="D263" s="113" t="s">
        <v>116</v>
      </c>
      <c r="E263" s="114" t="s">
        <v>613</v>
      </c>
      <c r="F263" s="115" t="s">
        <v>614</v>
      </c>
      <c r="G263" s="116" t="s">
        <v>279</v>
      </c>
      <c r="H263" s="117">
        <v>1</v>
      </c>
      <c r="I263" s="118"/>
      <c r="J263" s="119">
        <f t="shared" si="50"/>
        <v>0</v>
      </c>
      <c r="K263" s="115" t="s">
        <v>19</v>
      </c>
      <c r="L263" s="28"/>
      <c r="M263" s="120" t="s">
        <v>19</v>
      </c>
      <c r="N263" s="121" t="s">
        <v>47</v>
      </c>
      <c r="P263" s="122">
        <f t="shared" si="51"/>
        <v>0</v>
      </c>
      <c r="Q263" s="122">
        <v>0</v>
      </c>
      <c r="R263" s="122">
        <f t="shared" si="52"/>
        <v>0</v>
      </c>
      <c r="S263" s="122">
        <v>0</v>
      </c>
      <c r="T263" s="123">
        <f t="shared" si="53"/>
        <v>0</v>
      </c>
      <c r="AR263" s="124" t="s">
        <v>121</v>
      </c>
      <c r="AT263" s="124" t="s">
        <v>116</v>
      </c>
      <c r="AU263" s="124" t="s">
        <v>84</v>
      </c>
      <c r="AY263" s="13" t="s">
        <v>115</v>
      </c>
      <c r="BE263" s="125">
        <f t="shared" si="54"/>
        <v>0</v>
      </c>
      <c r="BF263" s="125">
        <f t="shared" si="55"/>
        <v>0</v>
      </c>
      <c r="BG263" s="125">
        <f t="shared" si="56"/>
        <v>0</v>
      </c>
      <c r="BH263" s="125">
        <f t="shared" si="57"/>
        <v>0</v>
      </c>
      <c r="BI263" s="125">
        <f t="shared" si="58"/>
        <v>0</v>
      </c>
      <c r="BJ263" s="13" t="s">
        <v>84</v>
      </c>
      <c r="BK263" s="125">
        <f t="shared" si="59"/>
        <v>0</v>
      </c>
      <c r="BL263" s="13" t="s">
        <v>121</v>
      </c>
      <c r="BM263" s="124" t="s">
        <v>615</v>
      </c>
    </row>
    <row r="264" spans="2:65" s="1" customFormat="1" ht="16.5" customHeight="1">
      <c r="B264" s="28"/>
      <c r="C264" s="130" t="s">
        <v>616</v>
      </c>
      <c r="D264" s="130" t="s">
        <v>200</v>
      </c>
      <c r="E264" s="131" t="s">
        <v>617</v>
      </c>
      <c r="F264" s="132" t="s">
        <v>618</v>
      </c>
      <c r="G264" s="133" t="s">
        <v>279</v>
      </c>
      <c r="H264" s="134">
        <v>1</v>
      </c>
      <c r="I264" s="135"/>
      <c r="J264" s="136">
        <f t="shared" si="50"/>
        <v>0</v>
      </c>
      <c r="K264" s="132" t="s">
        <v>19</v>
      </c>
      <c r="L264" s="137"/>
      <c r="M264" s="138" t="s">
        <v>19</v>
      </c>
      <c r="N264" s="139" t="s">
        <v>47</v>
      </c>
      <c r="P264" s="122">
        <f t="shared" si="51"/>
        <v>0</v>
      </c>
      <c r="Q264" s="122">
        <v>0</v>
      </c>
      <c r="R264" s="122">
        <f t="shared" si="52"/>
        <v>0</v>
      </c>
      <c r="S264" s="122">
        <v>0</v>
      </c>
      <c r="T264" s="123">
        <f t="shared" si="53"/>
        <v>0</v>
      </c>
      <c r="AR264" s="124" t="s">
        <v>152</v>
      </c>
      <c r="AT264" s="124" t="s">
        <v>200</v>
      </c>
      <c r="AU264" s="124" t="s">
        <v>84</v>
      </c>
      <c r="AY264" s="13" t="s">
        <v>115</v>
      </c>
      <c r="BE264" s="125">
        <f t="shared" si="54"/>
        <v>0</v>
      </c>
      <c r="BF264" s="125">
        <f t="shared" si="55"/>
        <v>0</v>
      </c>
      <c r="BG264" s="125">
        <f t="shared" si="56"/>
        <v>0</v>
      </c>
      <c r="BH264" s="125">
        <f t="shared" si="57"/>
        <v>0</v>
      </c>
      <c r="BI264" s="125">
        <f t="shared" si="58"/>
        <v>0</v>
      </c>
      <c r="BJ264" s="13" t="s">
        <v>84</v>
      </c>
      <c r="BK264" s="125">
        <f t="shared" si="59"/>
        <v>0</v>
      </c>
      <c r="BL264" s="13" t="s">
        <v>121</v>
      </c>
      <c r="BM264" s="124" t="s">
        <v>619</v>
      </c>
    </row>
    <row r="265" spans="2:65" s="1" customFormat="1" ht="16.5" customHeight="1">
      <c r="B265" s="28"/>
      <c r="C265" s="130" t="s">
        <v>341</v>
      </c>
      <c r="D265" s="130" t="s">
        <v>200</v>
      </c>
      <c r="E265" s="131" t="s">
        <v>610</v>
      </c>
      <c r="F265" s="132" t="s">
        <v>611</v>
      </c>
      <c r="G265" s="133" t="s">
        <v>279</v>
      </c>
      <c r="H265" s="134">
        <v>1</v>
      </c>
      <c r="I265" s="135"/>
      <c r="J265" s="136">
        <f t="shared" si="50"/>
        <v>0</v>
      </c>
      <c r="K265" s="132" t="s">
        <v>19</v>
      </c>
      <c r="L265" s="137"/>
      <c r="M265" s="138" t="s">
        <v>19</v>
      </c>
      <c r="N265" s="139" t="s">
        <v>47</v>
      </c>
      <c r="P265" s="122">
        <f t="shared" si="51"/>
        <v>0</v>
      </c>
      <c r="Q265" s="122">
        <v>0</v>
      </c>
      <c r="R265" s="122">
        <f t="shared" si="52"/>
        <v>0</v>
      </c>
      <c r="S265" s="122">
        <v>0</v>
      </c>
      <c r="T265" s="123">
        <f t="shared" si="53"/>
        <v>0</v>
      </c>
      <c r="AR265" s="124" t="s">
        <v>152</v>
      </c>
      <c r="AT265" s="124" t="s">
        <v>200</v>
      </c>
      <c r="AU265" s="124" t="s">
        <v>84</v>
      </c>
      <c r="AY265" s="13" t="s">
        <v>115</v>
      </c>
      <c r="BE265" s="125">
        <f t="shared" si="54"/>
        <v>0</v>
      </c>
      <c r="BF265" s="125">
        <f t="shared" si="55"/>
        <v>0</v>
      </c>
      <c r="BG265" s="125">
        <f t="shared" si="56"/>
        <v>0</v>
      </c>
      <c r="BH265" s="125">
        <f t="shared" si="57"/>
        <v>0</v>
      </c>
      <c r="BI265" s="125">
        <f t="shared" si="58"/>
        <v>0</v>
      </c>
      <c r="BJ265" s="13" t="s">
        <v>84</v>
      </c>
      <c r="BK265" s="125">
        <f t="shared" si="59"/>
        <v>0</v>
      </c>
      <c r="BL265" s="13" t="s">
        <v>121</v>
      </c>
      <c r="BM265" s="124" t="s">
        <v>620</v>
      </c>
    </row>
    <row r="266" spans="2:65" s="1" customFormat="1" ht="16.5" customHeight="1">
      <c r="B266" s="28"/>
      <c r="C266" s="113" t="s">
        <v>621</v>
      </c>
      <c r="D266" s="113" t="s">
        <v>116</v>
      </c>
      <c r="E266" s="114" t="s">
        <v>622</v>
      </c>
      <c r="F266" s="115" t="s">
        <v>623</v>
      </c>
      <c r="G266" s="116" t="s">
        <v>279</v>
      </c>
      <c r="H266" s="117">
        <v>3</v>
      </c>
      <c r="I266" s="118"/>
      <c r="J266" s="119">
        <f t="shared" si="50"/>
        <v>0</v>
      </c>
      <c r="K266" s="115" t="s">
        <v>19</v>
      </c>
      <c r="L266" s="28"/>
      <c r="M266" s="120" t="s">
        <v>19</v>
      </c>
      <c r="N266" s="121" t="s">
        <v>47</v>
      </c>
      <c r="P266" s="122">
        <f t="shared" si="51"/>
        <v>0</v>
      </c>
      <c r="Q266" s="122">
        <v>0</v>
      </c>
      <c r="R266" s="122">
        <f t="shared" si="52"/>
        <v>0</v>
      </c>
      <c r="S266" s="122">
        <v>0</v>
      </c>
      <c r="T266" s="123">
        <f t="shared" si="53"/>
        <v>0</v>
      </c>
      <c r="AR266" s="124" t="s">
        <v>121</v>
      </c>
      <c r="AT266" s="124" t="s">
        <v>116</v>
      </c>
      <c r="AU266" s="124" t="s">
        <v>84</v>
      </c>
      <c r="AY266" s="13" t="s">
        <v>115</v>
      </c>
      <c r="BE266" s="125">
        <f t="shared" si="54"/>
        <v>0</v>
      </c>
      <c r="BF266" s="125">
        <f t="shared" si="55"/>
        <v>0</v>
      </c>
      <c r="BG266" s="125">
        <f t="shared" si="56"/>
        <v>0</v>
      </c>
      <c r="BH266" s="125">
        <f t="shared" si="57"/>
        <v>0</v>
      </c>
      <c r="BI266" s="125">
        <f t="shared" si="58"/>
        <v>0</v>
      </c>
      <c r="BJ266" s="13" t="s">
        <v>84</v>
      </c>
      <c r="BK266" s="125">
        <f t="shared" si="59"/>
        <v>0</v>
      </c>
      <c r="BL266" s="13" t="s">
        <v>121</v>
      </c>
      <c r="BM266" s="124" t="s">
        <v>624</v>
      </c>
    </row>
    <row r="267" spans="2:65" s="1" customFormat="1" ht="21.75" customHeight="1">
      <c r="B267" s="28"/>
      <c r="C267" s="130" t="s">
        <v>345</v>
      </c>
      <c r="D267" s="130" t="s">
        <v>200</v>
      </c>
      <c r="E267" s="131" t="s">
        <v>625</v>
      </c>
      <c r="F267" s="132" t="s">
        <v>626</v>
      </c>
      <c r="G267" s="133" t="s">
        <v>234</v>
      </c>
      <c r="H267" s="134">
        <v>2</v>
      </c>
      <c r="I267" s="135"/>
      <c r="J267" s="136">
        <f t="shared" si="50"/>
        <v>0</v>
      </c>
      <c r="K267" s="132" t="s">
        <v>120</v>
      </c>
      <c r="L267" s="137"/>
      <c r="M267" s="138" t="s">
        <v>19</v>
      </c>
      <c r="N267" s="139" t="s">
        <v>47</v>
      </c>
      <c r="P267" s="122">
        <f t="shared" si="51"/>
        <v>0</v>
      </c>
      <c r="Q267" s="122">
        <v>0</v>
      </c>
      <c r="R267" s="122">
        <f t="shared" si="52"/>
        <v>0</v>
      </c>
      <c r="S267" s="122">
        <v>0</v>
      </c>
      <c r="T267" s="123">
        <f t="shared" si="53"/>
        <v>0</v>
      </c>
      <c r="AR267" s="124" t="s">
        <v>152</v>
      </c>
      <c r="AT267" s="124" t="s">
        <v>200</v>
      </c>
      <c r="AU267" s="124" t="s">
        <v>84</v>
      </c>
      <c r="AY267" s="13" t="s">
        <v>115</v>
      </c>
      <c r="BE267" s="125">
        <f t="shared" si="54"/>
        <v>0</v>
      </c>
      <c r="BF267" s="125">
        <f t="shared" si="55"/>
        <v>0</v>
      </c>
      <c r="BG267" s="125">
        <f t="shared" si="56"/>
        <v>0</v>
      </c>
      <c r="BH267" s="125">
        <f t="shared" si="57"/>
        <v>0</v>
      </c>
      <c r="BI267" s="125">
        <f t="shared" si="58"/>
        <v>0</v>
      </c>
      <c r="BJ267" s="13" t="s">
        <v>84</v>
      </c>
      <c r="BK267" s="125">
        <f t="shared" si="59"/>
        <v>0</v>
      </c>
      <c r="BL267" s="13" t="s">
        <v>121</v>
      </c>
      <c r="BM267" s="124" t="s">
        <v>627</v>
      </c>
    </row>
    <row r="268" spans="2:65" s="1" customFormat="1" ht="21.75" customHeight="1">
      <c r="B268" s="28"/>
      <c r="C268" s="130" t="s">
        <v>628</v>
      </c>
      <c r="D268" s="130" t="s">
        <v>200</v>
      </c>
      <c r="E268" s="131" t="s">
        <v>629</v>
      </c>
      <c r="F268" s="132" t="s">
        <v>630</v>
      </c>
      <c r="G268" s="133" t="s">
        <v>234</v>
      </c>
      <c r="H268" s="134">
        <v>1</v>
      </c>
      <c r="I268" s="135"/>
      <c r="J268" s="136">
        <f t="shared" si="50"/>
        <v>0</v>
      </c>
      <c r="K268" s="132" t="s">
        <v>120</v>
      </c>
      <c r="L268" s="137"/>
      <c r="M268" s="138" t="s">
        <v>19</v>
      </c>
      <c r="N268" s="139" t="s">
        <v>47</v>
      </c>
      <c r="P268" s="122">
        <f t="shared" si="51"/>
        <v>0</v>
      </c>
      <c r="Q268" s="122">
        <v>0</v>
      </c>
      <c r="R268" s="122">
        <f t="shared" si="52"/>
        <v>0</v>
      </c>
      <c r="S268" s="122">
        <v>0</v>
      </c>
      <c r="T268" s="123">
        <f t="shared" si="53"/>
        <v>0</v>
      </c>
      <c r="AR268" s="124" t="s">
        <v>152</v>
      </c>
      <c r="AT268" s="124" t="s">
        <v>200</v>
      </c>
      <c r="AU268" s="124" t="s">
        <v>84</v>
      </c>
      <c r="AY268" s="13" t="s">
        <v>115</v>
      </c>
      <c r="BE268" s="125">
        <f t="shared" si="54"/>
        <v>0</v>
      </c>
      <c r="BF268" s="125">
        <f t="shared" si="55"/>
        <v>0</v>
      </c>
      <c r="BG268" s="125">
        <f t="shared" si="56"/>
        <v>0</v>
      </c>
      <c r="BH268" s="125">
        <f t="shared" si="57"/>
        <v>0</v>
      </c>
      <c r="BI268" s="125">
        <f t="shared" si="58"/>
        <v>0</v>
      </c>
      <c r="BJ268" s="13" t="s">
        <v>84</v>
      </c>
      <c r="BK268" s="125">
        <f t="shared" si="59"/>
        <v>0</v>
      </c>
      <c r="BL268" s="13" t="s">
        <v>121</v>
      </c>
      <c r="BM268" s="124" t="s">
        <v>631</v>
      </c>
    </row>
    <row r="269" spans="2:65" s="1" customFormat="1" ht="16.5" customHeight="1">
      <c r="B269" s="28"/>
      <c r="C269" s="130" t="s">
        <v>349</v>
      </c>
      <c r="D269" s="130" t="s">
        <v>200</v>
      </c>
      <c r="E269" s="131" t="s">
        <v>632</v>
      </c>
      <c r="F269" s="132" t="s">
        <v>633</v>
      </c>
      <c r="G269" s="133" t="s">
        <v>234</v>
      </c>
      <c r="H269" s="134">
        <v>4</v>
      </c>
      <c r="I269" s="135"/>
      <c r="J269" s="136">
        <f t="shared" si="50"/>
        <v>0</v>
      </c>
      <c r="K269" s="132" t="s">
        <v>19</v>
      </c>
      <c r="L269" s="137"/>
      <c r="M269" s="138" t="s">
        <v>19</v>
      </c>
      <c r="N269" s="139" t="s">
        <v>47</v>
      </c>
      <c r="P269" s="122">
        <f t="shared" si="51"/>
        <v>0</v>
      </c>
      <c r="Q269" s="122">
        <v>0</v>
      </c>
      <c r="R269" s="122">
        <f t="shared" si="52"/>
        <v>0</v>
      </c>
      <c r="S269" s="122">
        <v>0</v>
      </c>
      <c r="T269" s="123">
        <f t="shared" si="53"/>
        <v>0</v>
      </c>
      <c r="AR269" s="124" t="s">
        <v>152</v>
      </c>
      <c r="AT269" s="124" t="s">
        <v>200</v>
      </c>
      <c r="AU269" s="124" t="s">
        <v>84</v>
      </c>
      <c r="AY269" s="13" t="s">
        <v>115</v>
      </c>
      <c r="BE269" s="125">
        <f t="shared" si="54"/>
        <v>0</v>
      </c>
      <c r="BF269" s="125">
        <f t="shared" si="55"/>
        <v>0</v>
      </c>
      <c r="BG269" s="125">
        <f t="shared" si="56"/>
        <v>0</v>
      </c>
      <c r="BH269" s="125">
        <f t="shared" si="57"/>
        <v>0</v>
      </c>
      <c r="BI269" s="125">
        <f t="shared" si="58"/>
        <v>0</v>
      </c>
      <c r="BJ269" s="13" t="s">
        <v>84</v>
      </c>
      <c r="BK269" s="125">
        <f t="shared" si="59"/>
        <v>0</v>
      </c>
      <c r="BL269" s="13" t="s">
        <v>121</v>
      </c>
      <c r="BM269" s="124" t="s">
        <v>634</v>
      </c>
    </row>
    <row r="270" spans="2:65" s="1" customFormat="1" ht="16.5" customHeight="1">
      <c r="B270" s="28"/>
      <c r="C270" s="130" t="s">
        <v>635</v>
      </c>
      <c r="D270" s="130" t="s">
        <v>200</v>
      </c>
      <c r="E270" s="131" t="s">
        <v>636</v>
      </c>
      <c r="F270" s="132" t="s">
        <v>637</v>
      </c>
      <c r="G270" s="133" t="s">
        <v>234</v>
      </c>
      <c r="H270" s="134">
        <v>1</v>
      </c>
      <c r="I270" s="135"/>
      <c r="J270" s="136">
        <f t="shared" si="50"/>
        <v>0</v>
      </c>
      <c r="K270" s="132" t="s">
        <v>19</v>
      </c>
      <c r="L270" s="137"/>
      <c r="M270" s="138" t="s">
        <v>19</v>
      </c>
      <c r="N270" s="139" t="s">
        <v>47</v>
      </c>
      <c r="P270" s="122">
        <f t="shared" si="51"/>
        <v>0</v>
      </c>
      <c r="Q270" s="122">
        <v>0</v>
      </c>
      <c r="R270" s="122">
        <f t="shared" si="52"/>
        <v>0</v>
      </c>
      <c r="S270" s="122">
        <v>0</v>
      </c>
      <c r="T270" s="123">
        <f t="shared" si="53"/>
        <v>0</v>
      </c>
      <c r="AR270" s="124" t="s">
        <v>152</v>
      </c>
      <c r="AT270" s="124" t="s">
        <v>200</v>
      </c>
      <c r="AU270" s="124" t="s">
        <v>84</v>
      </c>
      <c r="AY270" s="13" t="s">
        <v>115</v>
      </c>
      <c r="BE270" s="125">
        <f t="shared" si="54"/>
        <v>0</v>
      </c>
      <c r="BF270" s="125">
        <f t="shared" si="55"/>
        <v>0</v>
      </c>
      <c r="BG270" s="125">
        <f t="shared" si="56"/>
        <v>0</v>
      </c>
      <c r="BH270" s="125">
        <f t="shared" si="57"/>
        <v>0</v>
      </c>
      <c r="BI270" s="125">
        <f t="shared" si="58"/>
        <v>0</v>
      </c>
      <c r="BJ270" s="13" t="s">
        <v>84</v>
      </c>
      <c r="BK270" s="125">
        <f t="shared" si="59"/>
        <v>0</v>
      </c>
      <c r="BL270" s="13" t="s">
        <v>121</v>
      </c>
      <c r="BM270" s="124" t="s">
        <v>638</v>
      </c>
    </row>
    <row r="271" spans="2:65" s="1" customFormat="1" ht="16.5" customHeight="1">
      <c r="B271" s="28"/>
      <c r="C271" s="113" t="s">
        <v>639</v>
      </c>
      <c r="D271" s="113" t="s">
        <v>116</v>
      </c>
      <c r="E271" s="114" t="s">
        <v>640</v>
      </c>
      <c r="F271" s="115" t="s">
        <v>641</v>
      </c>
      <c r="G271" s="116" t="s">
        <v>234</v>
      </c>
      <c r="H271" s="117">
        <v>13</v>
      </c>
      <c r="I271" s="118"/>
      <c r="J271" s="119">
        <f t="shared" si="50"/>
        <v>0</v>
      </c>
      <c r="K271" s="115" t="s">
        <v>19</v>
      </c>
      <c r="L271" s="28"/>
      <c r="M271" s="120" t="s">
        <v>19</v>
      </c>
      <c r="N271" s="121" t="s">
        <v>47</v>
      </c>
      <c r="P271" s="122">
        <f t="shared" si="51"/>
        <v>0</v>
      </c>
      <c r="Q271" s="122">
        <v>0</v>
      </c>
      <c r="R271" s="122">
        <f t="shared" si="52"/>
        <v>0</v>
      </c>
      <c r="S271" s="122">
        <v>0</v>
      </c>
      <c r="T271" s="123">
        <f t="shared" si="53"/>
        <v>0</v>
      </c>
      <c r="AR271" s="124" t="s">
        <v>121</v>
      </c>
      <c r="AT271" s="124" t="s">
        <v>116</v>
      </c>
      <c r="AU271" s="124" t="s">
        <v>84</v>
      </c>
      <c r="AY271" s="13" t="s">
        <v>115</v>
      </c>
      <c r="BE271" s="125">
        <f t="shared" si="54"/>
        <v>0</v>
      </c>
      <c r="BF271" s="125">
        <f t="shared" si="55"/>
        <v>0</v>
      </c>
      <c r="BG271" s="125">
        <f t="shared" si="56"/>
        <v>0</v>
      </c>
      <c r="BH271" s="125">
        <f t="shared" si="57"/>
        <v>0</v>
      </c>
      <c r="BI271" s="125">
        <f t="shared" si="58"/>
        <v>0</v>
      </c>
      <c r="BJ271" s="13" t="s">
        <v>84</v>
      </c>
      <c r="BK271" s="125">
        <f t="shared" si="59"/>
        <v>0</v>
      </c>
      <c r="BL271" s="13" t="s">
        <v>121</v>
      </c>
      <c r="BM271" s="124" t="s">
        <v>642</v>
      </c>
    </row>
    <row r="272" spans="2:65" s="1" customFormat="1" ht="16.5" customHeight="1">
      <c r="B272" s="28"/>
      <c r="C272" s="113" t="s">
        <v>643</v>
      </c>
      <c r="D272" s="113" t="s">
        <v>116</v>
      </c>
      <c r="E272" s="114" t="s">
        <v>644</v>
      </c>
      <c r="F272" s="115" t="s">
        <v>645</v>
      </c>
      <c r="G272" s="116" t="s">
        <v>279</v>
      </c>
      <c r="H272" s="117">
        <v>2</v>
      </c>
      <c r="I272" s="118"/>
      <c r="J272" s="119">
        <f t="shared" si="50"/>
        <v>0</v>
      </c>
      <c r="K272" s="115" t="s">
        <v>19</v>
      </c>
      <c r="L272" s="28"/>
      <c r="M272" s="120" t="s">
        <v>19</v>
      </c>
      <c r="N272" s="121" t="s">
        <v>47</v>
      </c>
      <c r="P272" s="122">
        <f t="shared" si="51"/>
        <v>0</v>
      </c>
      <c r="Q272" s="122">
        <v>0</v>
      </c>
      <c r="R272" s="122">
        <f t="shared" si="52"/>
        <v>0</v>
      </c>
      <c r="S272" s="122">
        <v>0</v>
      </c>
      <c r="T272" s="123">
        <f t="shared" si="53"/>
        <v>0</v>
      </c>
      <c r="AR272" s="124" t="s">
        <v>121</v>
      </c>
      <c r="AT272" s="124" t="s">
        <v>116</v>
      </c>
      <c r="AU272" s="124" t="s">
        <v>84</v>
      </c>
      <c r="AY272" s="13" t="s">
        <v>115</v>
      </c>
      <c r="BE272" s="125">
        <f t="shared" si="54"/>
        <v>0</v>
      </c>
      <c r="BF272" s="125">
        <f t="shared" si="55"/>
        <v>0</v>
      </c>
      <c r="BG272" s="125">
        <f t="shared" si="56"/>
        <v>0</v>
      </c>
      <c r="BH272" s="125">
        <f t="shared" si="57"/>
        <v>0</v>
      </c>
      <c r="BI272" s="125">
        <f t="shared" si="58"/>
        <v>0</v>
      </c>
      <c r="BJ272" s="13" t="s">
        <v>84</v>
      </c>
      <c r="BK272" s="125">
        <f t="shared" si="59"/>
        <v>0</v>
      </c>
      <c r="BL272" s="13" t="s">
        <v>121</v>
      </c>
      <c r="BM272" s="124" t="s">
        <v>646</v>
      </c>
    </row>
    <row r="273" spans="2:65" s="1" customFormat="1" ht="16.5" customHeight="1">
      <c r="B273" s="28"/>
      <c r="C273" s="113" t="s">
        <v>357</v>
      </c>
      <c r="D273" s="113" t="s">
        <v>116</v>
      </c>
      <c r="E273" s="114" t="s">
        <v>647</v>
      </c>
      <c r="F273" s="115" t="s">
        <v>648</v>
      </c>
      <c r="G273" s="116" t="s">
        <v>234</v>
      </c>
      <c r="H273" s="117">
        <v>1</v>
      </c>
      <c r="I273" s="118"/>
      <c r="J273" s="119">
        <f t="shared" si="50"/>
        <v>0</v>
      </c>
      <c r="K273" s="115" t="s">
        <v>19</v>
      </c>
      <c r="L273" s="28"/>
      <c r="M273" s="120" t="s">
        <v>19</v>
      </c>
      <c r="N273" s="121" t="s">
        <v>47</v>
      </c>
      <c r="P273" s="122">
        <f t="shared" si="51"/>
        <v>0</v>
      </c>
      <c r="Q273" s="122">
        <v>0</v>
      </c>
      <c r="R273" s="122">
        <f t="shared" si="52"/>
        <v>0</v>
      </c>
      <c r="S273" s="122">
        <v>0</v>
      </c>
      <c r="T273" s="123">
        <f t="shared" si="53"/>
        <v>0</v>
      </c>
      <c r="AR273" s="124" t="s">
        <v>121</v>
      </c>
      <c r="AT273" s="124" t="s">
        <v>116</v>
      </c>
      <c r="AU273" s="124" t="s">
        <v>84</v>
      </c>
      <c r="AY273" s="13" t="s">
        <v>115</v>
      </c>
      <c r="BE273" s="125">
        <f t="shared" si="54"/>
        <v>0</v>
      </c>
      <c r="BF273" s="125">
        <f t="shared" si="55"/>
        <v>0</v>
      </c>
      <c r="BG273" s="125">
        <f t="shared" si="56"/>
        <v>0</v>
      </c>
      <c r="BH273" s="125">
        <f t="shared" si="57"/>
        <v>0</v>
      </c>
      <c r="BI273" s="125">
        <f t="shared" si="58"/>
        <v>0</v>
      </c>
      <c r="BJ273" s="13" t="s">
        <v>84</v>
      </c>
      <c r="BK273" s="125">
        <f t="shared" si="59"/>
        <v>0</v>
      </c>
      <c r="BL273" s="13" t="s">
        <v>121</v>
      </c>
      <c r="BM273" s="124" t="s">
        <v>649</v>
      </c>
    </row>
    <row r="274" spans="2:65" s="1" customFormat="1" ht="16.5" customHeight="1">
      <c r="B274" s="28"/>
      <c r="C274" s="130" t="s">
        <v>650</v>
      </c>
      <c r="D274" s="130" t="s">
        <v>200</v>
      </c>
      <c r="E274" s="131" t="s">
        <v>651</v>
      </c>
      <c r="F274" s="132" t="s">
        <v>652</v>
      </c>
      <c r="G274" s="133" t="s">
        <v>279</v>
      </c>
      <c r="H274" s="134">
        <v>1</v>
      </c>
      <c r="I274" s="135"/>
      <c r="J274" s="136">
        <f t="shared" si="50"/>
        <v>0</v>
      </c>
      <c r="K274" s="132" t="s">
        <v>19</v>
      </c>
      <c r="L274" s="137"/>
      <c r="M274" s="138" t="s">
        <v>19</v>
      </c>
      <c r="N274" s="139" t="s">
        <v>47</v>
      </c>
      <c r="P274" s="122">
        <f t="shared" si="51"/>
        <v>0</v>
      </c>
      <c r="Q274" s="122">
        <v>0</v>
      </c>
      <c r="R274" s="122">
        <f t="shared" si="52"/>
        <v>0</v>
      </c>
      <c r="S274" s="122">
        <v>0</v>
      </c>
      <c r="T274" s="123">
        <f t="shared" si="53"/>
        <v>0</v>
      </c>
      <c r="AR274" s="124" t="s">
        <v>152</v>
      </c>
      <c r="AT274" s="124" t="s">
        <v>200</v>
      </c>
      <c r="AU274" s="124" t="s">
        <v>84</v>
      </c>
      <c r="AY274" s="13" t="s">
        <v>115</v>
      </c>
      <c r="BE274" s="125">
        <f t="shared" si="54"/>
        <v>0</v>
      </c>
      <c r="BF274" s="125">
        <f t="shared" si="55"/>
        <v>0</v>
      </c>
      <c r="BG274" s="125">
        <f t="shared" si="56"/>
        <v>0</v>
      </c>
      <c r="BH274" s="125">
        <f t="shared" si="57"/>
        <v>0</v>
      </c>
      <c r="BI274" s="125">
        <f t="shared" si="58"/>
        <v>0</v>
      </c>
      <c r="BJ274" s="13" t="s">
        <v>84</v>
      </c>
      <c r="BK274" s="125">
        <f t="shared" si="59"/>
        <v>0</v>
      </c>
      <c r="BL274" s="13" t="s">
        <v>121</v>
      </c>
      <c r="BM274" s="124" t="s">
        <v>653</v>
      </c>
    </row>
    <row r="275" spans="2:65" s="1" customFormat="1" ht="16.5" customHeight="1">
      <c r="B275" s="28"/>
      <c r="C275" s="113" t="s">
        <v>360</v>
      </c>
      <c r="D275" s="113" t="s">
        <v>116</v>
      </c>
      <c r="E275" s="114" t="s">
        <v>654</v>
      </c>
      <c r="F275" s="115" t="s">
        <v>655</v>
      </c>
      <c r="G275" s="116" t="s">
        <v>234</v>
      </c>
      <c r="H275" s="117">
        <v>258</v>
      </c>
      <c r="I275" s="118"/>
      <c r="J275" s="119">
        <f t="shared" si="50"/>
        <v>0</v>
      </c>
      <c r="K275" s="115" t="s">
        <v>120</v>
      </c>
      <c r="L275" s="28"/>
      <c r="M275" s="120" t="s">
        <v>19</v>
      </c>
      <c r="N275" s="121" t="s">
        <v>47</v>
      </c>
      <c r="P275" s="122">
        <f t="shared" si="51"/>
        <v>0</v>
      </c>
      <c r="Q275" s="122">
        <v>0</v>
      </c>
      <c r="R275" s="122">
        <f t="shared" si="52"/>
        <v>0</v>
      </c>
      <c r="S275" s="122">
        <v>0</v>
      </c>
      <c r="T275" s="123">
        <f t="shared" si="53"/>
        <v>0</v>
      </c>
      <c r="AR275" s="124" t="s">
        <v>121</v>
      </c>
      <c r="AT275" s="124" t="s">
        <v>116</v>
      </c>
      <c r="AU275" s="124" t="s">
        <v>84</v>
      </c>
      <c r="AY275" s="13" t="s">
        <v>115</v>
      </c>
      <c r="BE275" s="125">
        <f t="shared" si="54"/>
        <v>0</v>
      </c>
      <c r="BF275" s="125">
        <f t="shared" si="55"/>
        <v>0</v>
      </c>
      <c r="BG275" s="125">
        <f t="shared" si="56"/>
        <v>0</v>
      </c>
      <c r="BH275" s="125">
        <f t="shared" si="57"/>
        <v>0</v>
      </c>
      <c r="BI275" s="125">
        <f t="shared" si="58"/>
        <v>0</v>
      </c>
      <c r="BJ275" s="13" t="s">
        <v>84</v>
      </c>
      <c r="BK275" s="125">
        <f t="shared" si="59"/>
        <v>0</v>
      </c>
      <c r="BL275" s="13" t="s">
        <v>121</v>
      </c>
      <c r="BM275" s="124" t="s">
        <v>656</v>
      </c>
    </row>
    <row r="276" spans="2:65" s="1" customFormat="1" ht="10.199999999999999">
      <c r="B276" s="28"/>
      <c r="D276" s="126" t="s">
        <v>122</v>
      </c>
      <c r="F276" s="127" t="s">
        <v>657</v>
      </c>
      <c r="I276" s="128"/>
      <c r="L276" s="28"/>
      <c r="M276" s="129"/>
      <c r="T276" s="49"/>
      <c r="AT276" s="13" t="s">
        <v>122</v>
      </c>
      <c r="AU276" s="13" t="s">
        <v>84</v>
      </c>
    </row>
    <row r="277" spans="2:65" s="1" customFormat="1" ht="16.5" customHeight="1">
      <c r="B277" s="28"/>
      <c r="C277" s="130" t="s">
        <v>658</v>
      </c>
      <c r="D277" s="130" t="s">
        <v>200</v>
      </c>
      <c r="E277" s="131" t="s">
        <v>581</v>
      </c>
      <c r="F277" s="132" t="s">
        <v>582</v>
      </c>
      <c r="G277" s="133" t="s">
        <v>234</v>
      </c>
      <c r="H277" s="134">
        <v>258</v>
      </c>
      <c r="I277" s="135"/>
      <c r="J277" s="136">
        <f>ROUND(I277*H277,2)</f>
        <v>0</v>
      </c>
      <c r="K277" s="132" t="s">
        <v>120</v>
      </c>
      <c r="L277" s="137"/>
      <c r="M277" s="138" t="s">
        <v>19</v>
      </c>
      <c r="N277" s="139" t="s">
        <v>47</v>
      </c>
      <c r="P277" s="122">
        <f>O277*H277</f>
        <v>0</v>
      </c>
      <c r="Q277" s="122">
        <v>0</v>
      </c>
      <c r="R277" s="122">
        <f>Q277*H277</f>
        <v>0</v>
      </c>
      <c r="S277" s="122">
        <v>0</v>
      </c>
      <c r="T277" s="123">
        <f>S277*H277</f>
        <v>0</v>
      </c>
      <c r="AR277" s="124" t="s">
        <v>152</v>
      </c>
      <c r="AT277" s="124" t="s">
        <v>200</v>
      </c>
      <c r="AU277" s="124" t="s">
        <v>84</v>
      </c>
      <c r="AY277" s="13" t="s">
        <v>115</v>
      </c>
      <c r="BE277" s="125">
        <f>IF(N277="základní",J277,0)</f>
        <v>0</v>
      </c>
      <c r="BF277" s="125">
        <f>IF(N277="snížená",J277,0)</f>
        <v>0</v>
      </c>
      <c r="BG277" s="125">
        <f>IF(N277="zákl. přenesená",J277,0)</f>
        <v>0</v>
      </c>
      <c r="BH277" s="125">
        <f>IF(N277="sníž. přenesená",J277,0)</f>
        <v>0</v>
      </c>
      <c r="BI277" s="125">
        <f>IF(N277="nulová",J277,0)</f>
        <v>0</v>
      </c>
      <c r="BJ277" s="13" t="s">
        <v>84</v>
      </c>
      <c r="BK277" s="125">
        <f>ROUND(I277*H277,2)</f>
        <v>0</v>
      </c>
      <c r="BL277" s="13" t="s">
        <v>121</v>
      </c>
      <c r="BM277" s="124" t="s">
        <v>659</v>
      </c>
    </row>
    <row r="278" spans="2:65" s="1" customFormat="1" ht="16.5" customHeight="1">
      <c r="B278" s="28"/>
      <c r="C278" s="113" t="s">
        <v>660</v>
      </c>
      <c r="D278" s="113" t="s">
        <v>116</v>
      </c>
      <c r="E278" s="114" t="s">
        <v>661</v>
      </c>
      <c r="F278" s="115" t="s">
        <v>662</v>
      </c>
      <c r="G278" s="116" t="s">
        <v>587</v>
      </c>
      <c r="H278" s="117">
        <v>130</v>
      </c>
      <c r="I278" s="118"/>
      <c r="J278" s="119">
        <f>ROUND(I278*H278,2)</f>
        <v>0</v>
      </c>
      <c r="K278" s="115" t="s">
        <v>19</v>
      </c>
      <c r="L278" s="28"/>
      <c r="M278" s="120" t="s">
        <v>19</v>
      </c>
      <c r="N278" s="121" t="s">
        <v>47</v>
      </c>
      <c r="P278" s="122">
        <f>O278*H278</f>
        <v>0</v>
      </c>
      <c r="Q278" s="122">
        <v>0</v>
      </c>
      <c r="R278" s="122">
        <f>Q278*H278</f>
        <v>0</v>
      </c>
      <c r="S278" s="122">
        <v>0</v>
      </c>
      <c r="T278" s="123">
        <f>S278*H278</f>
        <v>0</v>
      </c>
      <c r="AR278" s="124" t="s">
        <v>121</v>
      </c>
      <c r="AT278" s="124" t="s">
        <v>116</v>
      </c>
      <c r="AU278" s="124" t="s">
        <v>84</v>
      </c>
      <c r="AY278" s="13" t="s">
        <v>115</v>
      </c>
      <c r="BE278" s="125">
        <f>IF(N278="základní",J278,0)</f>
        <v>0</v>
      </c>
      <c r="BF278" s="125">
        <f>IF(N278="snížená",J278,0)</f>
        <v>0</v>
      </c>
      <c r="BG278" s="125">
        <f>IF(N278="zákl. přenesená",J278,0)</f>
        <v>0</v>
      </c>
      <c r="BH278" s="125">
        <f>IF(N278="sníž. přenesená",J278,0)</f>
        <v>0</v>
      </c>
      <c r="BI278" s="125">
        <f>IF(N278="nulová",J278,0)</f>
        <v>0</v>
      </c>
      <c r="BJ278" s="13" t="s">
        <v>84</v>
      </c>
      <c r="BK278" s="125">
        <f>ROUND(I278*H278,2)</f>
        <v>0</v>
      </c>
      <c r="BL278" s="13" t="s">
        <v>121</v>
      </c>
      <c r="BM278" s="124" t="s">
        <v>663</v>
      </c>
    </row>
    <row r="279" spans="2:65" s="1" customFormat="1" ht="16.5" customHeight="1">
      <c r="B279" s="28"/>
      <c r="C279" s="113" t="s">
        <v>664</v>
      </c>
      <c r="D279" s="113" t="s">
        <v>116</v>
      </c>
      <c r="E279" s="114" t="s">
        <v>665</v>
      </c>
      <c r="F279" s="115" t="s">
        <v>666</v>
      </c>
      <c r="G279" s="116" t="s">
        <v>587</v>
      </c>
      <c r="H279" s="117">
        <v>2</v>
      </c>
      <c r="I279" s="118"/>
      <c r="J279" s="119">
        <f>ROUND(I279*H279,2)</f>
        <v>0</v>
      </c>
      <c r="K279" s="115" t="s">
        <v>19</v>
      </c>
      <c r="L279" s="28"/>
      <c r="M279" s="120" t="s">
        <v>19</v>
      </c>
      <c r="N279" s="121" t="s">
        <v>47</v>
      </c>
      <c r="P279" s="122">
        <f>O279*H279</f>
        <v>0</v>
      </c>
      <c r="Q279" s="122">
        <v>0</v>
      </c>
      <c r="R279" s="122">
        <f>Q279*H279</f>
        <v>0</v>
      </c>
      <c r="S279" s="122">
        <v>0</v>
      </c>
      <c r="T279" s="123">
        <f>S279*H279</f>
        <v>0</v>
      </c>
      <c r="AR279" s="124" t="s">
        <v>121</v>
      </c>
      <c r="AT279" s="124" t="s">
        <v>116</v>
      </c>
      <c r="AU279" s="124" t="s">
        <v>84</v>
      </c>
      <c r="AY279" s="13" t="s">
        <v>115</v>
      </c>
      <c r="BE279" s="125">
        <f>IF(N279="základní",J279,0)</f>
        <v>0</v>
      </c>
      <c r="BF279" s="125">
        <f>IF(N279="snížená",J279,0)</f>
        <v>0</v>
      </c>
      <c r="BG279" s="125">
        <f>IF(N279="zákl. přenesená",J279,0)</f>
        <v>0</v>
      </c>
      <c r="BH279" s="125">
        <f>IF(N279="sníž. přenesená",J279,0)</f>
        <v>0</v>
      </c>
      <c r="BI279" s="125">
        <f>IF(N279="nulová",J279,0)</f>
        <v>0</v>
      </c>
      <c r="BJ279" s="13" t="s">
        <v>84</v>
      </c>
      <c r="BK279" s="125">
        <f>ROUND(I279*H279,2)</f>
        <v>0</v>
      </c>
      <c r="BL279" s="13" t="s">
        <v>121</v>
      </c>
      <c r="BM279" s="124" t="s">
        <v>667</v>
      </c>
    </row>
    <row r="280" spans="2:65" s="1" customFormat="1" ht="16.5" customHeight="1">
      <c r="B280" s="28"/>
      <c r="C280" s="113" t="s">
        <v>364</v>
      </c>
      <c r="D280" s="113" t="s">
        <v>116</v>
      </c>
      <c r="E280" s="114" t="s">
        <v>668</v>
      </c>
      <c r="F280" s="115" t="s">
        <v>669</v>
      </c>
      <c r="G280" s="116" t="s">
        <v>587</v>
      </c>
      <c r="H280" s="117">
        <v>132</v>
      </c>
      <c r="I280" s="118"/>
      <c r="J280" s="119">
        <f>ROUND(I280*H280,2)</f>
        <v>0</v>
      </c>
      <c r="K280" s="115" t="s">
        <v>19</v>
      </c>
      <c r="L280" s="28"/>
      <c r="M280" s="120" t="s">
        <v>19</v>
      </c>
      <c r="N280" s="121" t="s">
        <v>47</v>
      </c>
      <c r="P280" s="122">
        <f>O280*H280</f>
        <v>0</v>
      </c>
      <c r="Q280" s="122">
        <v>0</v>
      </c>
      <c r="R280" s="122">
        <f>Q280*H280</f>
        <v>0</v>
      </c>
      <c r="S280" s="122">
        <v>0</v>
      </c>
      <c r="T280" s="123">
        <f>S280*H280</f>
        <v>0</v>
      </c>
      <c r="AR280" s="124" t="s">
        <v>121</v>
      </c>
      <c r="AT280" s="124" t="s">
        <v>116</v>
      </c>
      <c r="AU280" s="124" t="s">
        <v>84</v>
      </c>
      <c r="AY280" s="13" t="s">
        <v>115</v>
      </c>
      <c r="BE280" s="125">
        <f>IF(N280="základní",J280,0)</f>
        <v>0</v>
      </c>
      <c r="BF280" s="125">
        <f>IF(N280="snížená",J280,0)</f>
        <v>0</v>
      </c>
      <c r="BG280" s="125">
        <f>IF(N280="zákl. přenesená",J280,0)</f>
        <v>0</v>
      </c>
      <c r="BH280" s="125">
        <f>IF(N280="sníž. přenesená",J280,0)</f>
        <v>0</v>
      </c>
      <c r="BI280" s="125">
        <f>IF(N280="nulová",J280,0)</f>
        <v>0</v>
      </c>
      <c r="BJ280" s="13" t="s">
        <v>84</v>
      </c>
      <c r="BK280" s="125">
        <f>ROUND(I280*H280,2)</f>
        <v>0</v>
      </c>
      <c r="BL280" s="13" t="s">
        <v>121</v>
      </c>
      <c r="BM280" s="124" t="s">
        <v>670</v>
      </c>
    </row>
    <row r="281" spans="2:65" s="1" customFormat="1" ht="16.5" customHeight="1">
      <c r="B281" s="28"/>
      <c r="C281" s="130" t="s">
        <v>671</v>
      </c>
      <c r="D281" s="130" t="s">
        <v>200</v>
      </c>
      <c r="E281" s="131" t="s">
        <v>518</v>
      </c>
      <c r="F281" s="132" t="s">
        <v>519</v>
      </c>
      <c r="G281" s="133" t="s">
        <v>520</v>
      </c>
      <c r="H281" s="134">
        <v>1</v>
      </c>
      <c r="I281" s="135"/>
      <c r="J281" s="136">
        <f>ROUND(I281*H281,2)</f>
        <v>0</v>
      </c>
      <c r="K281" s="132" t="s">
        <v>120</v>
      </c>
      <c r="L281" s="137"/>
      <c r="M281" s="138" t="s">
        <v>19</v>
      </c>
      <c r="N281" s="139" t="s">
        <v>47</v>
      </c>
      <c r="P281" s="122">
        <f>O281*H281</f>
        <v>0</v>
      </c>
      <c r="Q281" s="122">
        <v>0</v>
      </c>
      <c r="R281" s="122">
        <f>Q281*H281</f>
        <v>0</v>
      </c>
      <c r="S281" s="122">
        <v>0</v>
      </c>
      <c r="T281" s="123">
        <f>S281*H281</f>
        <v>0</v>
      </c>
      <c r="AR281" s="124" t="s">
        <v>152</v>
      </c>
      <c r="AT281" s="124" t="s">
        <v>200</v>
      </c>
      <c r="AU281" s="124" t="s">
        <v>84</v>
      </c>
      <c r="AY281" s="13" t="s">
        <v>115</v>
      </c>
      <c r="BE281" s="125">
        <f>IF(N281="základní",J281,0)</f>
        <v>0</v>
      </c>
      <c r="BF281" s="125">
        <f>IF(N281="snížená",J281,0)</f>
        <v>0</v>
      </c>
      <c r="BG281" s="125">
        <f>IF(N281="zákl. přenesená",J281,0)</f>
        <v>0</v>
      </c>
      <c r="BH281" s="125">
        <f>IF(N281="sníž. přenesená",J281,0)</f>
        <v>0</v>
      </c>
      <c r="BI281" s="125">
        <f>IF(N281="nulová",J281,0)</f>
        <v>0</v>
      </c>
      <c r="BJ281" s="13" t="s">
        <v>84</v>
      </c>
      <c r="BK281" s="125">
        <f>ROUND(I281*H281,2)</f>
        <v>0</v>
      </c>
      <c r="BL281" s="13" t="s">
        <v>121</v>
      </c>
      <c r="BM281" s="124" t="s">
        <v>672</v>
      </c>
    </row>
    <row r="282" spans="2:65" s="10" customFormat="1" ht="25.95" customHeight="1">
      <c r="B282" s="103"/>
      <c r="D282" s="104" t="s">
        <v>75</v>
      </c>
      <c r="E282" s="105" t="s">
        <v>673</v>
      </c>
      <c r="F282" s="105" t="s">
        <v>674</v>
      </c>
      <c r="I282" s="106"/>
      <c r="J282" s="107">
        <f>BK282</f>
        <v>0</v>
      </c>
      <c r="L282" s="103"/>
      <c r="M282" s="108"/>
      <c r="P282" s="109">
        <f>SUM(P283:P284)</f>
        <v>0</v>
      </c>
      <c r="R282" s="109">
        <f>SUM(R283:R284)</f>
        <v>0</v>
      </c>
      <c r="T282" s="110">
        <f>SUM(T283:T284)</f>
        <v>0</v>
      </c>
      <c r="AR282" s="104" t="s">
        <v>136</v>
      </c>
      <c r="AT282" s="111" t="s">
        <v>75</v>
      </c>
      <c r="AU282" s="111" t="s">
        <v>76</v>
      </c>
      <c r="AY282" s="104" t="s">
        <v>115</v>
      </c>
      <c r="BK282" s="112">
        <f>SUM(BK283:BK284)</f>
        <v>0</v>
      </c>
    </row>
    <row r="283" spans="2:65" s="1" customFormat="1" ht="24.15" customHeight="1">
      <c r="B283" s="28"/>
      <c r="C283" s="113" t="s">
        <v>368</v>
      </c>
      <c r="D283" s="113" t="s">
        <v>116</v>
      </c>
      <c r="E283" s="114" t="s">
        <v>675</v>
      </c>
      <c r="F283" s="115" t="s">
        <v>676</v>
      </c>
      <c r="G283" s="116" t="s">
        <v>677</v>
      </c>
      <c r="H283" s="117">
        <v>1</v>
      </c>
      <c r="I283" s="118"/>
      <c r="J283" s="119">
        <f>ROUND(I283*H283,2)</f>
        <v>0</v>
      </c>
      <c r="K283" s="115" t="s">
        <v>19</v>
      </c>
      <c r="L283" s="28"/>
      <c r="M283" s="120" t="s">
        <v>19</v>
      </c>
      <c r="N283" s="121" t="s">
        <v>47</v>
      </c>
      <c r="P283" s="122">
        <f>O283*H283</f>
        <v>0</v>
      </c>
      <c r="Q283" s="122">
        <v>0</v>
      </c>
      <c r="R283" s="122">
        <f>Q283*H283</f>
        <v>0</v>
      </c>
      <c r="S283" s="122">
        <v>0</v>
      </c>
      <c r="T283" s="123">
        <f>S283*H283</f>
        <v>0</v>
      </c>
      <c r="AR283" s="124" t="s">
        <v>678</v>
      </c>
      <c r="AT283" s="124" t="s">
        <v>116</v>
      </c>
      <c r="AU283" s="124" t="s">
        <v>84</v>
      </c>
      <c r="AY283" s="13" t="s">
        <v>115</v>
      </c>
      <c r="BE283" s="125">
        <f>IF(N283="základní",J283,0)</f>
        <v>0</v>
      </c>
      <c r="BF283" s="125">
        <f>IF(N283="snížená",J283,0)</f>
        <v>0</v>
      </c>
      <c r="BG283" s="125">
        <f>IF(N283="zákl. přenesená",J283,0)</f>
        <v>0</v>
      </c>
      <c r="BH283" s="125">
        <f>IF(N283="sníž. přenesená",J283,0)</f>
        <v>0</v>
      </c>
      <c r="BI283" s="125">
        <f>IF(N283="nulová",J283,0)</f>
        <v>0</v>
      </c>
      <c r="BJ283" s="13" t="s">
        <v>84</v>
      </c>
      <c r="BK283" s="125">
        <f>ROUND(I283*H283,2)</f>
        <v>0</v>
      </c>
      <c r="BL283" s="13" t="s">
        <v>678</v>
      </c>
      <c r="BM283" s="124" t="s">
        <v>679</v>
      </c>
    </row>
    <row r="284" spans="2:65" s="1" customFormat="1" ht="37.799999999999997" customHeight="1">
      <c r="B284" s="28"/>
      <c r="C284" s="113" t="s">
        <v>680</v>
      </c>
      <c r="D284" s="113" t="s">
        <v>116</v>
      </c>
      <c r="E284" s="114" t="s">
        <v>681</v>
      </c>
      <c r="F284" s="115" t="s">
        <v>682</v>
      </c>
      <c r="G284" s="116" t="s">
        <v>677</v>
      </c>
      <c r="H284" s="117">
        <v>1</v>
      </c>
      <c r="I284" s="118"/>
      <c r="J284" s="119">
        <f>ROUND(I284*H284,2)</f>
        <v>0</v>
      </c>
      <c r="K284" s="115" t="s">
        <v>19</v>
      </c>
      <c r="L284" s="28"/>
      <c r="M284" s="140" t="s">
        <v>19</v>
      </c>
      <c r="N284" s="141" t="s">
        <v>47</v>
      </c>
      <c r="O284" s="142"/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24" t="s">
        <v>678</v>
      </c>
      <c r="AT284" s="124" t="s">
        <v>116</v>
      </c>
      <c r="AU284" s="124" t="s">
        <v>84</v>
      </c>
      <c r="AY284" s="13" t="s">
        <v>115</v>
      </c>
      <c r="BE284" s="125">
        <f>IF(N284="základní",J284,0)</f>
        <v>0</v>
      </c>
      <c r="BF284" s="125">
        <f>IF(N284="snížená",J284,0)</f>
        <v>0</v>
      </c>
      <c r="BG284" s="125">
        <f>IF(N284="zákl. přenesená",J284,0)</f>
        <v>0</v>
      </c>
      <c r="BH284" s="125">
        <f>IF(N284="sníž. přenesená",J284,0)</f>
        <v>0</v>
      </c>
      <c r="BI284" s="125">
        <f>IF(N284="nulová",J284,0)</f>
        <v>0</v>
      </c>
      <c r="BJ284" s="13" t="s">
        <v>84</v>
      </c>
      <c r="BK284" s="125">
        <f>ROUND(I284*H284,2)</f>
        <v>0</v>
      </c>
      <c r="BL284" s="13" t="s">
        <v>678</v>
      </c>
      <c r="BM284" s="124" t="s">
        <v>683</v>
      </c>
    </row>
    <row r="285" spans="2:65" s="1" customFormat="1" ht="6.9" customHeight="1">
      <c r="B285" s="37"/>
      <c r="C285" s="38"/>
      <c r="D285" s="38"/>
      <c r="E285" s="38"/>
      <c r="F285" s="38"/>
      <c r="G285" s="38"/>
      <c r="H285" s="38"/>
      <c r="I285" s="38"/>
      <c r="J285" s="38"/>
      <c r="K285" s="38"/>
      <c r="L285" s="28"/>
    </row>
  </sheetData>
  <sheetProtection algorithmName="SHA-512" hashValue="fpUA9OoersvqgTvdFZHa6+luhZNbA9NAOS+2/aoo/ZkomAdiTmuf2/mfjuTS3z3eQffAfiwdrHtLxnatiR77Iw==" saltValue="MzbFfrIPCBDQIJeZsNIHll+FQ3xyPT8bXMiVqe0SHHGa6F2ZMoeKjIRoaYAs65UNgaDcC9LKXugR33nn6FPfBw==" spinCount="100000" sheet="1" objects="1" scenarios="1" formatColumns="0" formatRows="0" autoFilter="0"/>
  <autoFilter ref="C84:K284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100-000000000000}"/>
    <hyperlink ref="F90" r:id="rId2" xr:uid="{00000000-0004-0000-0100-000001000000}"/>
    <hyperlink ref="F92" r:id="rId3" xr:uid="{00000000-0004-0000-0100-000002000000}"/>
    <hyperlink ref="F94" r:id="rId4" xr:uid="{00000000-0004-0000-0100-000003000000}"/>
    <hyperlink ref="F96" r:id="rId5" xr:uid="{00000000-0004-0000-0100-000004000000}"/>
    <hyperlink ref="F98" r:id="rId6" xr:uid="{00000000-0004-0000-0100-000005000000}"/>
    <hyperlink ref="F100" r:id="rId7" xr:uid="{00000000-0004-0000-0100-000006000000}"/>
    <hyperlink ref="F102" r:id="rId8" xr:uid="{00000000-0004-0000-0100-000007000000}"/>
    <hyperlink ref="F104" r:id="rId9" xr:uid="{00000000-0004-0000-0100-000008000000}"/>
    <hyperlink ref="F106" r:id="rId10" xr:uid="{00000000-0004-0000-0100-000009000000}"/>
    <hyperlink ref="F108" r:id="rId11" xr:uid="{00000000-0004-0000-0100-00000A000000}"/>
    <hyperlink ref="F110" r:id="rId12" xr:uid="{00000000-0004-0000-0100-00000B000000}"/>
    <hyperlink ref="F112" r:id="rId13" xr:uid="{00000000-0004-0000-0100-00000C000000}"/>
    <hyperlink ref="F114" r:id="rId14" xr:uid="{00000000-0004-0000-0100-00000D000000}"/>
    <hyperlink ref="F116" r:id="rId15" xr:uid="{00000000-0004-0000-0100-00000E000000}"/>
    <hyperlink ref="F118" r:id="rId16" xr:uid="{00000000-0004-0000-0100-00000F000000}"/>
    <hyperlink ref="F120" r:id="rId17" xr:uid="{00000000-0004-0000-0100-000010000000}"/>
    <hyperlink ref="F124" r:id="rId18" xr:uid="{00000000-0004-0000-0100-000011000000}"/>
    <hyperlink ref="F126" r:id="rId19" xr:uid="{00000000-0004-0000-0100-000012000000}"/>
    <hyperlink ref="F128" r:id="rId20" xr:uid="{00000000-0004-0000-0100-000013000000}"/>
    <hyperlink ref="F133" r:id="rId21" xr:uid="{00000000-0004-0000-0100-000014000000}"/>
    <hyperlink ref="F136" r:id="rId22" xr:uid="{00000000-0004-0000-0100-000015000000}"/>
    <hyperlink ref="F138" r:id="rId23" xr:uid="{00000000-0004-0000-0100-000016000000}"/>
    <hyperlink ref="F143" r:id="rId24" xr:uid="{00000000-0004-0000-0100-000017000000}"/>
    <hyperlink ref="F145" r:id="rId25" xr:uid="{00000000-0004-0000-0100-000018000000}"/>
    <hyperlink ref="F147" r:id="rId26" xr:uid="{00000000-0004-0000-0100-000019000000}"/>
    <hyperlink ref="F150" r:id="rId27" xr:uid="{00000000-0004-0000-0100-00001A000000}"/>
    <hyperlink ref="F154" r:id="rId28" xr:uid="{00000000-0004-0000-0100-00001B000000}"/>
    <hyperlink ref="F161" r:id="rId29" xr:uid="{00000000-0004-0000-0100-00001C000000}"/>
    <hyperlink ref="F164" r:id="rId30" xr:uid="{00000000-0004-0000-0100-00001D000000}"/>
    <hyperlink ref="F166" r:id="rId31" xr:uid="{00000000-0004-0000-0100-00001E000000}"/>
    <hyperlink ref="F168" r:id="rId32" xr:uid="{00000000-0004-0000-0100-00001F000000}"/>
    <hyperlink ref="F172" r:id="rId33" xr:uid="{00000000-0004-0000-0100-000020000000}"/>
    <hyperlink ref="F181" r:id="rId34" xr:uid="{00000000-0004-0000-0100-000021000000}"/>
    <hyperlink ref="F183" r:id="rId35" xr:uid="{00000000-0004-0000-0100-000022000000}"/>
    <hyperlink ref="F185" r:id="rId36" xr:uid="{00000000-0004-0000-0100-000023000000}"/>
    <hyperlink ref="F188" r:id="rId37" xr:uid="{00000000-0004-0000-0100-000024000000}"/>
    <hyperlink ref="F197" r:id="rId38" xr:uid="{00000000-0004-0000-0100-000025000000}"/>
    <hyperlink ref="F205" r:id="rId39" xr:uid="{00000000-0004-0000-0100-000026000000}"/>
    <hyperlink ref="F208" r:id="rId40" xr:uid="{00000000-0004-0000-0100-000027000000}"/>
    <hyperlink ref="F212" r:id="rId41" xr:uid="{00000000-0004-0000-0100-000028000000}"/>
    <hyperlink ref="F219" r:id="rId42" xr:uid="{00000000-0004-0000-0100-000029000000}"/>
    <hyperlink ref="F222" r:id="rId43" xr:uid="{00000000-0004-0000-0100-00002A000000}"/>
    <hyperlink ref="F225" r:id="rId44" xr:uid="{00000000-0004-0000-0100-00002B000000}"/>
    <hyperlink ref="F233" r:id="rId45" xr:uid="{00000000-0004-0000-0100-00002C000000}"/>
    <hyperlink ref="F235" r:id="rId46" xr:uid="{00000000-0004-0000-0100-00002D000000}"/>
    <hyperlink ref="F237" r:id="rId47" xr:uid="{00000000-0004-0000-0100-00002E000000}"/>
    <hyperlink ref="F245" r:id="rId48" xr:uid="{00000000-0004-0000-0100-00002F000000}"/>
    <hyperlink ref="F249" r:id="rId49" xr:uid="{00000000-0004-0000-0100-000030000000}"/>
    <hyperlink ref="F255" r:id="rId50" xr:uid="{00000000-0004-0000-0100-000031000000}"/>
    <hyperlink ref="F260" r:id="rId51" xr:uid="{00000000-0004-0000-0100-000032000000}"/>
    <hyperlink ref="F276" r:id="rId52" xr:uid="{00000000-0004-0000-0100-00003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4.4"/>
  <cols>
    <col min="1" max="1" width="8.28515625" style="145" customWidth="1"/>
    <col min="2" max="2" width="1.7109375" style="145" customWidth="1"/>
    <col min="3" max="4" width="5" style="145" customWidth="1"/>
    <col min="5" max="5" width="11.7109375" style="145" customWidth="1"/>
    <col min="6" max="6" width="9.140625" style="145" customWidth="1"/>
    <col min="7" max="7" width="5" style="145" customWidth="1"/>
    <col min="8" max="8" width="77.85546875" style="145" customWidth="1"/>
    <col min="9" max="10" width="20" style="145" customWidth="1"/>
    <col min="11" max="11" width="1.7109375" style="145" customWidth="1"/>
  </cols>
  <sheetData>
    <row r="1" spans="2:11" customFormat="1" ht="37.5" customHeight="1"/>
    <row r="2" spans="2:11" customFormat="1" ht="7.5" customHeight="1">
      <c r="B2" s="146"/>
      <c r="C2" s="147"/>
      <c r="D2" s="147"/>
      <c r="E2" s="147"/>
      <c r="F2" s="147"/>
      <c r="G2" s="147"/>
      <c r="H2" s="147"/>
      <c r="I2" s="147"/>
      <c r="J2" s="147"/>
      <c r="K2" s="148"/>
    </row>
    <row r="3" spans="2:11" s="11" customFormat="1" ht="45" customHeight="1">
      <c r="B3" s="149"/>
      <c r="C3" s="273" t="s">
        <v>684</v>
      </c>
      <c r="D3" s="273"/>
      <c r="E3" s="273"/>
      <c r="F3" s="273"/>
      <c r="G3" s="273"/>
      <c r="H3" s="273"/>
      <c r="I3" s="273"/>
      <c r="J3" s="273"/>
      <c r="K3" s="150"/>
    </row>
    <row r="4" spans="2:11" customFormat="1" ht="25.5" customHeight="1">
      <c r="B4" s="151"/>
      <c r="C4" s="272" t="s">
        <v>685</v>
      </c>
      <c r="D4" s="272"/>
      <c r="E4" s="272"/>
      <c r="F4" s="272"/>
      <c r="G4" s="272"/>
      <c r="H4" s="272"/>
      <c r="I4" s="272"/>
      <c r="J4" s="272"/>
      <c r="K4" s="152"/>
    </row>
    <row r="5" spans="2:11" customFormat="1" ht="5.25" customHeight="1">
      <c r="B5" s="151"/>
      <c r="C5" s="153"/>
      <c r="D5" s="153"/>
      <c r="E5" s="153"/>
      <c r="F5" s="153"/>
      <c r="G5" s="153"/>
      <c r="H5" s="153"/>
      <c r="I5" s="153"/>
      <c r="J5" s="153"/>
      <c r="K5" s="152"/>
    </row>
    <row r="6" spans="2:11" customFormat="1" ht="15" customHeight="1">
      <c r="B6" s="151"/>
      <c r="C6" s="271" t="s">
        <v>686</v>
      </c>
      <c r="D6" s="271"/>
      <c r="E6" s="271"/>
      <c r="F6" s="271"/>
      <c r="G6" s="271"/>
      <c r="H6" s="271"/>
      <c r="I6" s="271"/>
      <c r="J6" s="271"/>
      <c r="K6" s="152"/>
    </row>
    <row r="7" spans="2:11" customFormat="1" ht="15" customHeight="1">
      <c r="B7" s="155"/>
      <c r="C7" s="271" t="s">
        <v>687</v>
      </c>
      <c r="D7" s="271"/>
      <c r="E7" s="271"/>
      <c r="F7" s="271"/>
      <c r="G7" s="271"/>
      <c r="H7" s="271"/>
      <c r="I7" s="271"/>
      <c r="J7" s="271"/>
      <c r="K7" s="152"/>
    </row>
    <row r="8" spans="2:11" customFormat="1" ht="12.75" customHeight="1">
      <c r="B8" s="155"/>
      <c r="C8" s="154"/>
      <c r="D8" s="154"/>
      <c r="E8" s="154"/>
      <c r="F8" s="154"/>
      <c r="G8" s="154"/>
      <c r="H8" s="154"/>
      <c r="I8" s="154"/>
      <c r="J8" s="154"/>
      <c r="K8" s="152"/>
    </row>
    <row r="9" spans="2:11" customFormat="1" ht="15" customHeight="1">
      <c r="B9" s="155"/>
      <c r="C9" s="271" t="s">
        <v>688</v>
      </c>
      <c r="D9" s="271"/>
      <c r="E9" s="271"/>
      <c r="F9" s="271"/>
      <c r="G9" s="271"/>
      <c r="H9" s="271"/>
      <c r="I9" s="271"/>
      <c r="J9" s="271"/>
      <c r="K9" s="152"/>
    </row>
    <row r="10" spans="2:11" customFormat="1" ht="15" customHeight="1">
      <c r="B10" s="155"/>
      <c r="C10" s="154"/>
      <c r="D10" s="271" t="s">
        <v>689</v>
      </c>
      <c r="E10" s="271"/>
      <c r="F10" s="271"/>
      <c r="G10" s="271"/>
      <c r="H10" s="271"/>
      <c r="I10" s="271"/>
      <c r="J10" s="271"/>
      <c r="K10" s="152"/>
    </row>
    <row r="11" spans="2:11" customFormat="1" ht="15" customHeight="1">
      <c r="B11" s="155"/>
      <c r="C11" s="156"/>
      <c r="D11" s="271" t="s">
        <v>690</v>
      </c>
      <c r="E11" s="271"/>
      <c r="F11" s="271"/>
      <c r="G11" s="271"/>
      <c r="H11" s="271"/>
      <c r="I11" s="271"/>
      <c r="J11" s="271"/>
      <c r="K11" s="152"/>
    </row>
    <row r="12" spans="2:11" customFormat="1" ht="15" customHeight="1">
      <c r="B12" s="155"/>
      <c r="C12" s="156"/>
      <c r="D12" s="154"/>
      <c r="E12" s="154"/>
      <c r="F12" s="154"/>
      <c r="G12" s="154"/>
      <c r="H12" s="154"/>
      <c r="I12" s="154"/>
      <c r="J12" s="154"/>
      <c r="K12" s="152"/>
    </row>
    <row r="13" spans="2:11" customFormat="1" ht="15" customHeight="1">
      <c r="B13" s="155"/>
      <c r="C13" s="156"/>
      <c r="D13" s="157" t="s">
        <v>691</v>
      </c>
      <c r="E13" s="154"/>
      <c r="F13" s="154"/>
      <c r="G13" s="154"/>
      <c r="H13" s="154"/>
      <c r="I13" s="154"/>
      <c r="J13" s="154"/>
      <c r="K13" s="152"/>
    </row>
    <row r="14" spans="2:11" customFormat="1" ht="12.75" customHeight="1">
      <c r="B14" s="155"/>
      <c r="C14" s="156"/>
      <c r="D14" s="156"/>
      <c r="E14" s="156"/>
      <c r="F14" s="156"/>
      <c r="G14" s="156"/>
      <c r="H14" s="156"/>
      <c r="I14" s="156"/>
      <c r="J14" s="156"/>
      <c r="K14" s="152"/>
    </row>
    <row r="15" spans="2:11" customFormat="1" ht="15" customHeight="1">
      <c r="B15" s="155"/>
      <c r="C15" s="156"/>
      <c r="D15" s="271" t="s">
        <v>692</v>
      </c>
      <c r="E15" s="271"/>
      <c r="F15" s="271"/>
      <c r="G15" s="271"/>
      <c r="H15" s="271"/>
      <c r="I15" s="271"/>
      <c r="J15" s="271"/>
      <c r="K15" s="152"/>
    </row>
    <row r="16" spans="2:11" customFormat="1" ht="15" customHeight="1">
      <c r="B16" s="155"/>
      <c r="C16" s="156"/>
      <c r="D16" s="271" t="s">
        <v>693</v>
      </c>
      <c r="E16" s="271"/>
      <c r="F16" s="271"/>
      <c r="G16" s="271"/>
      <c r="H16" s="271"/>
      <c r="I16" s="271"/>
      <c r="J16" s="271"/>
      <c r="K16" s="152"/>
    </row>
    <row r="17" spans="2:11" customFormat="1" ht="15" customHeight="1">
      <c r="B17" s="155"/>
      <c r="C17" s="156"/>
      <c r="D17" s="271" t="s">
        <v>694</v>
      </c>
      <c r="E17" s="271"/>
      <c r="F17" s="271"/>
      <c r="G17" s="271"/>
      <c r="H17" s="271"/>
      <c r="I17" s="271"/>
      <c r="J17" s="271"/>
      <c r="K17" s="152"/>
    </row>
    <row r="18" spans="2:11" customFormat="1" ht="15" customHeight="1">
      <c r="B18" s="155"/>
      <c r="C18" s="156"/>
      <c r="D18" s="156"/>
      <c r="E18" s="158" t="s">
        <v>83</v>
      </c>
      <c r="F18" s="271" t="s">
        <v>695</v>
      </c>
      <c r="G18" s="271"/>
      <c r="H18" s="271"/>
      <c r="I18" s="271"/>
      <c r="J18" s="271"/>
      <c r="K18" s="152"/>
    </row>
    <row r="19" spans="2:11" customFormat="1" ht="15" customHeight="1">
      <c r="B19" s="155"/>
      <c r="C19" s="156"/>
      <c r="D19" s="156"/>
      <c r="E19" s="158" t="s">
        <v>696</v>
      </c>
      <c r="F19" s="271" t="s">
        <v>697</v>
      </c>
      <c r="G19" s="271"/>
      <c r="H19" s="271"/>
      <c r="I19" s="271"/>
      <c r="J19" s="271"/>
      <c r="K19" s="152"/>
    </row>
    <row r="20" spans="2:11" customFormat="1" ht="15" customHeight="1">
      <c r="B20" s="155"/>
      <c r="C20" s="156"/>
      <c r="D20" s="156"/>
      <c r="E20" s="158" t="s">
        <v>698</v>
      </c>
      <c r="F20" s="271" t="s">
        <v>699</v>
      </c>
      <c r="G20" s="271"/>
      <c r="H20" s="271"/>
      <c r="I20" s="271"/>
      <c r="J20" s="271"/>
      <c r="K20" s="152"/>
    </row>
    <row r="21" spans="2:11" customFormat="1" ht="15" customHeight="1">
      <c r="B21" s="155"/>
      <c r="C21" s="156"/>
      <c r="D21" s="156"/>
      <c r="E21" s="158" t="s">
        <v>700</v>
      </c>
      <c r="F21" s="271" t="s">
        <v>701</v>
      </c>
      <c r="G21" s="271"/>
      <c r="H21" s="271"/>
      <c r="I21" s="271"/>
      <c r="J21" s="271"/>
      <c r="K21" s="152"/>
    </row>
    <row r="22" spans="2:11" customFormat="1" ht="15" customHeight="1">
      <c r="B22" s="155"/>
      <c r="C22" s="156"/>
      <c r="D22" s="156"/>
      <c r="E22" s="158" t="s">
        <v>702</v>
      </c>
      <c r="F22" s="271" t="s">
        <v>703</v>
      </c>
      <c r="G22" s="271"/>
      <c r="H22" s="271"/>
      <c r="I22" s="271"/>
      <c r="J22" s="271"/>
      <c r="K22" s="152"/>
    </row>
    <row r="23" spans="2:11" customFormat="1" ht="15" customHeight="1">
      <c r="B23" s="155"/>
      <c r="C23" s="156"/>
      <c r="D23" s="156"/>
      <c r="E23" s="158" t="s">
        <v>704</v>
      </c>
      <c r="F23" s="271" t="s">
        <v>705</v>
      </c>
      <c r="G23" s="271"/>
      <c r="H23" s="271"/>
      <c r="I23" s="271"/>
      <c r="J23" s="271"/>
      <c r="K23" s="152"/>
    </row>
    <row r="24" spans="2:11" customFormat="1" ht="12.75" customHeight="1">
      <c r="B24" s="155"/>
      <c r="C24" s="156"/>
      <c r="D24" s="156"/>
      <c r="E24" s="156"/>
      <c r="F24" s="156"/>
      <c r="G24" s="156"/>
      <c r="H24" s="156"/>
      <c r="I24" s="156"/>
      <c r="J24" s="156"/>
      <c r="K24" s="152"/>
    </row>
    <row r="25" spans="2:11" customFormat="1" ht="15" customHeight="1">
      <c r="B25" s="155"/>
      <c r="C25" s="271" t="s">
        <v>706</v>
      </c>
      <c r="D25" s="271"/>
      <c r="E25" s="271"/>
      <c r="F25" s="271"/>
      <c r="G25" s="271"/>
      <c r="H25" s="271"/>
      <c r="I25" s="271"/>
      <c r="J25" s="271"/>
      <c r="K25" s="152"/>
    </row>
    <row r="26" spans="2:11" customFormat="1" ht="15" customHeight="1">
      <c r="B26" s="155"/>
      <c r="C26" s="271" t="s">
        <v>707</v>
      </c>
      <c r="D26" s="271"/>
      <c r="E26" s="271"/>
      <c r="F26" s="271"/>
      <c r="G26" s="271"/>
      <c r="H26" s="271"/>
      <c r="I26" s="271"/>
      <c r="J26" s="271"/>
      <c r="K26" s="152"/>
    </row>
    <row r="27" spans="2:11" customFormat="1" ht="15" customHeight="1">
      <c r="B27" s="155"/>
      <c r="C27" s="154"/>
      <c r="D27" s="271" t="s">
        <v>708</v>
      </c>
      <c r="E27" s="271"/>
      <c r="F27" s="271"/>
      <c r="G27" s="271"/>
      <c r="H27" s="271"/>
      <c r="I27" s="271"/>
      <c r="J27" s="271"/>
      <c r="K27" s="152"/>
    </row>
    <row r="28" spans="2:11" customFormat="1" ht="15" customHeight="1">
      <c r="B28" s="155"/>
      <c r="C28" s="156"/>
      <c r="D28" s="271" t="s">
        <v>709</v>
      </c>
      <c r="E28" s="271"/>
      <c r="F28" s="271"/>
      <c r="G28" s="271"/>
      <c r="H28" s="271"/>
      <c r="I28" s="271"/>
      <c r="J28" s="271"/>
      <c r="K28" s="152"/>
    </row>
    <row r="29" spans="2:11" customFormat="1" ht="12.75" customHeight="1">
      <c r="B29" s="155"/>
      <c r="C29" s="156"/>
      <c r="D29" s="156"/>
      <c r="E29" s="156"/>
      <c r="F29" s="156"/>
      <c r="G29" s="156"/>
      <c r="H29" s="156"/>
      <c r="I29" s="156"/>
      <c r="J29" s="156"/>
      <c r="K29" s="152"/>
    </row>
    <row r="30" spans="2:11" customFormat="1" ht="15" customHeight="1">
      <c r="B30" s="155"/>
      <c r="C30" s="156"/>
      <c r="D30" s="271" t="s">
        <v>710</v>
      </c>
      <c r="E30" s="271"/>
      <c r="F30" s="271"/>
      <c r="G30" s="271"/>
      <c r="H30" s="271"/>
      <c r="I30" s="271"/>
      <c r="J30" s="271"/>
      <c r="K30" s="152"/>
    </row>
    <row r="31" spans="2:11" customFormat="1" ht="15" customHeight="1">
      <c r="B31" s="155"/>
      <c r="C31" s="156"/>
      <c r="D31" s="271" t="s">
        <v>711</v>
      </c>
      <c r="E31" s="271"/>
      <c r="F31" s="271"/>
      <c r="G31" s="271"/>
      <c r="H31" s="271"/>
      <c r="I31" s="271"/>
      <c r="J31" s="271"/>
      <c r="K31" s="152"/>
    </row>
    <row r="32" spans="2:11" customFormat="1" ht="12.75" customHeight="1">
      <c r="B32" s="155"/>
      <c r="C32" s="156"/>
      <c r="D32" s="156"/>
      <c r="E32" s="156"/>
      <c r="F32" s="156"/>
      <c r="G32" s="156"/>
      <c r="H32" s="156"/>
      <c r="I32" s="156"/>
      <c r="J32" s="156"/>
      <c r="K32" s="152"/>
    </row>
    <row r="33" spans="2:11" customFormat="1" ht="15" customHeight="1">
      <c r="B33" s="155"/>
      <c r="C33" s="156"/>
      <c r="D33" s="271" t="s">
        <v>712</v>
      </c>
      <c r="E33" s="271"/>
      <c r="F33" s="271"/>
      <c r="G33" s="271"/>
      <c r="H33" s="271"/>
      <c r="I33" s="271"/>
      <c r="J33" s="271"/>
      <c r="K33" s="152"/>
    </row>
    <row r="34" spans="2:11" customFormat="1" ht="15" customHeight="1">
      <c r="B34" s="155"/>
      <c r="C34" s="156"/>
      <c r="D34" s="271" t="s">
        <v>713</v>
      </c>
      <c r="E34" s="271"/>
      <c r="F34" s="271"/>
      <c r="G34" s="271"/>
      <c r="H34" s="271"/>
      <c r="I34" s="271"/>
      <c r="J34" s="271"/>
      <c r="K34" s="152"/>
    </row>
    <row r="35" spans="2:11" customFormat="1" ht="15" customHeight="1">
      <c r="B35" s="155"/>
      <c r="C35" s="156"/>
      <c r="D35" s="271" t="s">
        <v>714</v>
      </c>
      <c r="E35" s="271"/>
      <c r="F35" s="271"/>
      <c r="G35" s="271"/>
      <c r="H35" s="271"/>
      <c r="I35" s="271"/>
      <c r="J35" s="271"/>
      <c r="K35" s="152"/>
    </row>
    <row r="36" spans="2:11" customFormat="1" ht="15" customHeight="1">
      <c r="B36" s="155"/>
      <c r="C36" s="156"/>
      <c r="D36" s="154"/>
      <c r="E36" s="157" t="s">
        <v>101</v>
      </c>
      <c r="F36" s="154"/>
      <c r="G36" s="271" t="s">
        <v>715</v>
      </c>
      <c r="H36" s="271"/>
      <c r="I36" s="271"/>
      <c r="J36" s="271"/>
      <c r="K36" s="152"/>
    </row>
    <row r="37" spans="2:11" customFormat="1" ht="30.75" customHeight="1">
      <c r="B37" s="155"/>
      <c r="C37" s="156"/>
      <c r="D37" s="154"/>
      <c r="E37" s="157" t="s">
        <v>716</v>
      </c>
      <c r="F37" s="154"/>
      <c r="G37" s="271" t="s">
        <v>717</v>
      </c>
      <c r="H37" s="271"/>
      <c r="I37" s="271"/>
      <c r="J37" s="271"/>
      <c r="K37" s="152"/>
    </row>
    <row r="38" spans="2:11" customFormat="1" ht="15" customHeight="1">
      <c r="B38" s="155"/>
      <c r="C38" s="156"/>
      <c r="D38" s="154"/>
      <c r="E38" s="157" t="s">
        <v>57</v>
      </c>
      <c r="F38" s="154"/>
      <c r="G38" s="271" t="s">
        <v>718</v>
      </c>
      <c r="H38" s="271"/>
      <c r="I38" s="271"/>
      <c r="J38" s="271"/>
      <c r="K38" s="152"/>
    </row>
    <row r="39" spans="2:11" customFormat="1" ht="15" customHeight="1">
      <c r="B39" s="155"/>
      <c r="C39" s="156"/>
      <c r="D39" s="154"/>
      <c r="E39" s="157" t="s">
        <v>58</v>
      </c>
      <c r="F39" s="154"/>
      <c r="G39" s="271" t="s">
        <v>719</v>
      </c>
      <c r="H39" s="271"/>
      <c r="I39" s="271"/>
      <c r="J39" s="271"/>
      <c r="K39" s="152"/>
    </row>
    <row r="40" spans="2:11" customFormat="1" ht="15" customHeight="1">
      <c r="B40" s="155"/>
      <c r="C40" s="156"/>
      <c r="D40" s="154"/>
      <c r="E40" s="157" t="s">
        <v>102</v>
      </c>
      <c r="F40" s="154"/>
      <c r="G40" s="271" t="s">
        <v>720</v>
      </c>
      <c r="H40" s="271"/>
      <c r="I40" s="271"/>
      <c r="J40" s="271"/>
      <c r="K40" s="152"/>
    </row>
    <row r="41" spans="2:11" customFormat="1" ht="15" customHeight="1">
      <c r="B41" s="155"/>
      <c r="C41" s="156"/>
      <c r="D41" s="154"/>
      <c r="E41" s="157" t="s">
        <v>103</v>
      </c>
      <c r="F41" s="154"/>
      <c r="G41" s="271" t="s">
        <v>721</v>
      </c>
      <c r="H41" s="271"/>
      <c r="I41" s="271"/>
      <c r="J41" s="271"/>
      <c r="K41" s="152"/>
    </row>
    <row r="42" spans="2:11" customFormat="1" ht="15" customHeight="1">
      <c r="B42" s="155"/>
      <c r="C42" s="156"/>
      <c r="D42" s="154"/>
      <c r="E42" s="157" t="s">
        <v>722</v>
      </c>
      <c r="F42" s="154"/>
      <c r="G42" s="271" t="s">
        <v>723</v>
      </c>
      <c r="H42" s="271"/>
      <c r="I42" s="271"/>
      <c r="J42" s="271"/>
      <c r="K42" s="152"/>
    </row>
    <row r="43" spans="2:11" customFormat="1" ht="15" customHeight="1">
      <c r="B43" s="155"/>
      <c r="C43" s="156"/>
      <c r="D43" s="154"/>
      <c r="E43" s="157"/>
      <c r="F43" s="154"/>
      <c r="G43" s="271" t="s">
        <v>724</v>
      </c>
      <c r="H43" s="271"/>
      <c r="I43" s="271"/>
      <c r="J43" s="271"/>
      <c r="K43" s="152"/>
    </row>
    <row r="44" spans="2:11" customFormat="1" ht="15" customHeight="1">
      <c r="B44" s="155"/>
      <c r="C44" s="156"/>
      <c r="D44" s="154"/>
      <c r="E44" s="157" t="s">
        <v>725</v>
      </c>
      <c r="F44" s="154"/>
      <c r="G44" s="271" t="s">
        <v>726</v>
      </c>
      <c r="H44" s="271"/>
      <c r="I44" s="271"/>
      <c r="J44" s="271"/>
      <c r="K44" s="152"/>
    </row>
    <row r="45" spans="2:11" customFormat="1" ht="15" customHeight="1">
      <c r="B45" s="155"/>
      <c r="C45" s="156"/>
      <c r="D45" s="154"/>
      <c r="E45" s="157" t="s">
        <v>105</v>
      </c>
      <c r="F45" s="154"/>
      <c r="G45" s="271" t="s">
        <v>727</v>
      </c>
      <c r="H45" s="271"/>
      <c r="I45" s="271"/>
      <c r="J45" s="271"/>
      <c r="K45" s="152"/>
    </row>
    <row r="46" spans="2:11" customFormat="1" ht="12.75" customHeight="1">
      <c r="B46" s="155"/>
      <c r="C46" s="156"/>
      <c r="D46" s="154"/>
      <c r="E46" s="154"/>
      <c r="F46" s="154"/>
      <c r="G46" s="154"/>
      <c r="H46" s="154"/>
      <c r="I46" s="154"/>
      <c r="J46" s="154"/>
      <c r="K46" s="152"/>
    </row>
    <row r="47" spans="2:11" customFormat="1" ht="15" customHeight="1">
      <c r="B47" s="155"/>
      <c r="C47" s="156"/>
      <c r="D47" s="271" t="s">
        <v>728</v>
      </c>
      <c r="E47" s="271"/>
      <c r="F47" s="271"/>
      <c r="G47" s="271"/>
      <c r="H47" s="271"/>
      <c r="I47" s="271"/>
      <c r="J47" s="271"/>
      <c r="K47" s="152"/>
    </row>
    <row r="48" spans="2:11" customFormat="1" ht="15" customHeight="1">
      <c r="B48" s="155"/>
      <c r="C48" s="156"/>
      <c r="D48" s="156"/>
      <c r="E48" s="271" t="s">
        <v>729</v>
      </c>
      <c r="F48" s="271"/>
      <c r="G48" s="271"/>
      <c r="H48" s="271"/>
      <c r="I48" s="271"/>
      <c r="J48" s="271"/>
      <c r="K48" s="152"/>
    </row>
    <row r="49" spans="2:11" customFormat="1" ht="15" customHeight="1">
      <c r="B49" s="155"/>
      <c r="C49" s="156"/>
      <c r="D49" s="156"/>
      <c r="E49" s="271" t="s">
        <v>730</v>
      </c>
      <c r="F49" s="271"/>
      <c r="G49" s="271"/>
      <c r="H49" s="271"/>
      <c r="I49" s="271"/>
      <c r="J49" s="271"/>
      <c r="K49" s="152"/>
    </row>
    <row r="50" spans="2:11" customFormat="1" ht="15" customHeight="1">
      <c r="B50" s="155"/>
      <c r="C50" s="156"/>
      <c r="D50" s="156"/>
      <c r="E50" s="271" t="s">
        <v>731</v>
      </c>
      <c r="F50" s="271"/>
      <c r="G50" s="271"/>
      <c r="H50" s="271"/>
      <c r="I50" s="271"/>
      <c r="J50" s="271"/>
      <c r="K50" s="152"/>
    </row>
    <row r="51" spans="2:11" customFormat="1" ht="15" customHeight="1">
      <c r="B51" s="155"/>
      <c r="C51" s="156"/>
      <c r="D51" s="271" t="s">
        <v>732</v>
      </c>
      <c r="E51" s="271"/>
      <c r="F51" s="271"/>
      <c r="G51" s="271"/>
      <c r="H51" s="271"/>
      <c r="I51" s="271"/>
      <c r="J51" s="271"/>
      <c r="K51" s="152"/>
    </row>
    <row r="52" spans="2:11" customFormat="1" ht="25.5" customHeight="1">
      <c r="B52" s="151"/>
      <c r="C52" s="272" t="s">
        <v>733</v>
      </c>
      <c r="D52" s="272"/>
      <c r="E52" s="272"/>
      <c r="F52" s="272"/>
      <c r="G52" s="272"/>
      <c r="H52" s="272"/>
      <c r="I52" s="272"/>
      <c r="J52" s="272"/>
      <c r="K52" s="152"/>
    </row>
    <row r="53" spans="2:11" customFormat="1" ht="5.25" customHeight="1">
      <c r="B53" s="151"/>
      <c r="C53" s="153"/>
      <c r="D53" s="153"/>
      <c r="E53" s="153"/>
      <c r="F53" s="153"/>
      <c r="G53" s="153"/>
      <c r="H53" s="153"/>
      <c r="I53" s="153"/>
      <c r="J53" s="153"/>
      <c r="K53" s="152"/>
    </row>
    <row r="54" spans="2:11" customFormat="1" ht="15" customHeight="1">
      <c r="B54" s="151"/>
      <c r="C54" s="271" t="s">
        <v>734</v>
      </c>
      <c r="D54" s="271"/>
      <c r="E54" s="271"/>
      <c r="F54" s="271"/>
      <c r="G54" s="271"/>
      <c r="H54" s="271"/>
      <c r="I54" s="271"/>
      <c r="J54" s="271"/>
      <c r="K54" s="152"/>
    </row>
    <row r="55" spans="2:11" customFormat="1" ht="15" customHeight="1">
      <c r="B55" s="151"/>
      <c r="C55" s="271" t="s">
        <v>735</v>
      </c>
      <c r="D55" s="271"/>
      <c r="E55" s="271"/>
      <c r="F55" s="271"/>
      <c r="G55" s="271"/>
      <c r="H55" s="271"/>
      <c r="I55" s="271"/>
      <c r="J55" s="271"/>
      <c r="K55" s="152"/>
    </row>
    <row r="56" spans="2:11" customFormat="1" ht="12.75" customHeight="1">
      <c r="B56" s="151"/>
      <c r="C56" s="154"/>
      <c r="D56" s="154"/>
      <c r="E56" s="154"/>
      <c r="F56" s="154"/>
      <c r="G56" s="154"/>
      <c r="H56" s="154"/>
      <c r="I56" s="154"/>
      <c r="J56" s="154"/>
      <c r="K56" s="152"/>
    </row>
    <row r="57" spans="2:11" customFormat="1" ht="15" customHeight="1">
      <c r="B57" s="151"/>
      <c r="C57" s="271" t="s">
        <v>736</v>
      </c>
      <c r="D57" s="271"/>
      <c r="E57" s="271"/>
      <c r="F57" s="271"/>
      <c r="G57" s="271"/>
      <c r="H57" s="271"/>
      <c r="I57" s="271"/>
      <c r="J57" s="271"/>
      <c r="K57" s="152"/>
    </row>
    <row r="58" spans="2:11" customFormat="1" ht="15" customHeight="1">
      <c r="B58" s="151"/>
      <c r="C58" s="156"/>
      <c r="D58" s="271" t="s">
        <v>737</v>
      </c>
      <c r="E58" s="271"/>
      <c r="F58" s="271"/>
      <c r="G58" s="271"/>
      <c r="H58" s="271"/>
      <c r="I58" s="271"/>
      <c r="J58" s="271"/>
      <c r="K58" s="152"/>
    </row>
    <row r="59" spans="2:11" customFormat="1" ht="15" customHeight="1">
      <c r="B59" s="151"/>
      <c r="C59" s="156"/>
      <c r="D59" s="271" t="s">
        <v>738</v>
      </c>
      <c r="E59" s="271"/>
      <c r="F59" s="271"/>
      <c r="G59" s="271"/>
      <c r="H59" s="271"/>
      <c r="I59" s="271"/>
      <c r="J59" s="271"/>
      <c r="K59" s="152"/>
    </row>
    <row r="60" spans="2:11" customFormat="1" ht="15" customHeight="1">
      <c r="B60" s="151"/>
      <c r="C60" s="156"/>
      <c r="D60" s="271" t="s">
        <v>739</v>
      </c>
      <c r="E60" s="271"/>
      <c r="F60" s="271"/>
      <c r="G60" s="271"/>
      <c r="H60" s="271"/>
      <c r="I60" s="271"/>
      <c r="J60" s="271"/>
      <c r="K60" s="152"/>
    </row>
    <row r="61" spans="2:11" customFormat="1" ht="15" customHeight="1">
      <c r="B61" s="151"/>
      <c r="C61" s="156"/>
      <c r="D61" s="271" t="s">
        <v>740</v>
      </c>
      <c r="E61" s="271"/>
      <c r="F61" s="271"/>
      <c r="G61" s="271"/>
      <c r="H61" s="271"/>
      <c r="I61" s="271"/>
      <c r="J61" s="271"/>
      <c r="K61" s="152"/>
    </row>
    <row r="62" spans="2:11" customFormat="1" ht="15" customHeight="1">
      <c r="B62" s="151"/>
      <c r="C62" s="156"/>
      <c r="D62" s="274" t="s">
        <v>741</v>
      </c>
      <c r="E62" s="274"/>
      <c r="F62" s="274"/>
      <c r="G62" s="274"/>
      <c r="H62" s="274"/>
      <c r="I62" s="274"/>
      <c r="J62" s="274"/>
      <c r="K62" s="152"/>
    </row>
    <row r="63" spans="2:11" customFormat="1" ht="15" customHeight="1">
      <c r="B63" s="151"/>
      <c r="C63" s="156"/>
      <c r="D63" s="271" t="s">
        <v>742</v>
      </c>
      <c r="E63" s="271"/>
      <c r="F63" s="271"/>
      <c r="G63" s="271"/>
      <c r="H63" s="271"/>
      <c r="I63" s="271"/>
      <c r="J63" s="271"/>
      <c r="K63" s="152"/>
    </row>
    <row r="64" spans="2:11" customFormat="1" ht="12.75" customHeight="1">
      <c r="B64" s="151"/>
      <c r="C64" s="156"/>
      <c r="D64" s="156"/>
      <c r="E64" s="159"/>
      <c r="F64" s="156"/>
      <c r="G64" s="156"/>
      <c r="H64" s="156"/>
      <c r="I64" s="156"/>
      <c r="J64" s="156"/>
      <c r="K64" s="152"/>
    </row>
    <row r="65" spans="2:11" customFormat="1" ht="15" customHeight="1">
      <c r="B65" s="151"/>
      <c r="C65" s="156"/>
      <c r="D65" s="271" t="s">
        <v>743</v>
      </c>
      <c r="E65" s="271"/>
      <c r="F65" s="271"/>
      <c r="G65" s="271"/>
      <c r="H65" s="271"/>
      <c r="I65" s="271"/>
      <c r="J65" s="271"/>
      <c r="K65" s="152"/>
    </row>
    <row r="66" spans="2:11" customFormat="1" ht="15" customHeight="1">
      <c r="B66" s="151"/>
      <c r="C66" s="156"/>
      <c r="D66" s="274" t="s">
        <v>744</v>
      </c>
      <c r="E66" s="274"/>
      <c r="F66" s="274"/>
      <c r="G66" s="274"/>
      <c r="H66" s="274"/>
      <c r="I66" s="274"/>
      <c r="J66" s="274"/>
      <c r="K66" s="152"/>
    </row>
    <row r="67" spans="2:11" customFormat="1" ht="15" customHeight="1">
      <c r="B67" s="151"/>
      <c r="C67" s="156"/>
      <c r="D67" s="271" t="s">
        <v>745</v>
      </c>
      <c r="E67" s="271"/>
      <c r="F67" s="271"/>
      <c r="G67" s="271"/>
      <c r="H67" s="271"/>
      <c r="I67" s="271"/>
      <c r="J67" s="271"/>
      <c r="K67" s="152"/>
    </row>
    <row r="68" spans="2:11" customFormat="1" ht="15" customHeight="1">
      <c r="B68" s="151"/>
      <c r="C68" s="156"/>
      <c r="D68" s="271" t="s">
        <v>746</v>
      </c>
      <c r="E68" s="271"/>
      <c r="F68" s="271"/>
      <c r="G68" s="271"/>
      <c r="H68" s="271"/>
      <c r="I68" s="271"/>
      <c r="J68" s="271"/>
      <c r="K68" s="152"/>
    </row>
    <row r="69" spans="2:11" customFormat="1" ht="15" customHeight="1">
      <c r="B69" s="151"/>
      <c r="C69" s="156"/>
      <c r="D69" s="271" t="s">
        <v>747</v>
      </c>
      <c r="E69" s="271"/>
      <c r="F69" s="271"/>
      <c r="G69" s="271"/>
      <c r="H69" s="271"/>
      <c r="I69" s="271"/>
      <c r="J69" s="271"/>
      <c r="K69" s="152"/>
    </row>
    <row r="70" spans="2:11" customFormat="1" ht="15" customHeight="1">
      <c r="B70" s="151"/>
      <c r="C70" s="156"/>
      <c r="D70" s="271" t="s">
        <v>748</v>
      </c>
      <c r="E70" s="271"/>
      <c r="F70" s="271"/>
      <c r="G70" s="271"/>
      <c r="H70" s="271"/>
      <c r="I70" s="271"/>
      <c r="J70" s="271"/>
      <c r="K70" s="152"/>
    </row>
    <row r="71" spans="2:11" customFormat="1" ht="12.75" customHeight="1">
      <c r="B71" s="160"/>
      <c r="C71" s="161"/>
      <c r="D71" s="161"/>
      <c r="E71" s="161"/>
      <c r="F71" s="161"/>
      <c r="G71" s="161"/>
      <c r="H71" s="161"/>
      <c r="I71" s="161"/>
      <c r="J71" s="161"/>
      <c r="K71" s="162"/>
    </row>
    <row r="72" spans="2:11" customFormat="1" ht="18.75" customHeight="1">
      <c r="B72" s="163"/>
      <c r="C72" s="163"/>
      <c r="D72" s="163"/>
      <c r="E72" s="163"/>
      <c r="F72" s="163"/>
      <c r="G72" s="163"/>
      <c r="H72" s="163"/>
      <c r="I72" s="163"/>
      <c r="J72" s="163"/>
      <c r="K72" s="164"/>
    </row>
    <row r="73" spans="2:11" customFormat="1" ht="18.75" customHeight="1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customFormat="1" ht="7.5" customHeight="1">
      <c r="B74" s="165"/>
      <c r="C74" s="166"/>
      <c r="D74" s="166"/>
      <c r="E74" s="166"/>
      <c r="F74" s="166"/>
      <c r="G74" s="166"/>
      <c r="H74" s="166"/>
      <c r="I74" s="166"/>
      <c r="J74" s="166"/>
      <c r="K74" s="167"/>
    </row>
    <row r="75" spans="2:11" customFormat="1" ht="45" customHeight="1">
      <c r="B75" s="168"/>
      <c r="C75" s="275" t="s">
        <v>749</v>
      </c>
      <c r="D75" s="275"/>
      <c r="E75" s="275"/>
      <c r="F75" s="275"/>
      <c r="G75" s="275"/>
      <c r="H75" s="275"/>
      <c r="I75" s="275"/>
      <c r="J75" s="275"/>
      <c r="K75" s="169"/>
    </row>
    <row r="76" spans="2:11" customFormat="1" ht="17.25" customHeight="1">
      <c r="B76" s="168"/>
      <c r="C76" s="170" t="s">
        <v>750</v>
      </c>
      <c r="D76" s="170"/>
      <c r="E76" s="170"/>
      <c r="F76" s="170" t="s">
        <v>751</v>
      </c>
      <c r="G76" s="171"/>
      <c r="H76" s="170" t="s">
        <v>58</v>
      </c>
      <c r="I76" s="170" t="s">
        <v>61</v>
      </c>
      <c r="J76" s="170" t="s">
        <v>752</v>
      </c>
      <c r="K76" s="169"/>
    </row>
    <row r="77" spans="2:11" customFormat="1" ht="17.25" customHeight="1">
      <c r="B77" s="168"/>
      <c r="C77" s="172" t="s">
        <v>753</v>
      </c>
      <c r="D77" s="172"/>
      <c r="E77" s="172"/>
      <c r="F77" s="173" t="s">
        <v>754</v>
      </c>
      <c r="G77" s="174"/>
      <c r="H77" s="172"/>
      <c r="I77" s="172"/>
      <c r="J77" s="172" t="s">
        <v>755</v>
      </c>
      <c r="K77" s="169"/>
    </row>
    <row r="78" spans="2:11" customFormat="1" ht="5.25" customHeight="1">
      <c r="B78" s="168"/>
      <c r="C78" s="175"/>
      <c r="D78" s="175"/>
      <c r="E78" s="175"/>
      <c r="F78" s="175"/>
      <c r="G78" s="176"/>
      <c r="H78" s="175"/>
      <c r="I78" s="175"/>
      <c r="J78" s="175"/>
      <c r="K78" s="169"/>
    </row>
    <row r="79" spans="2:11" customFormat="1" ht="15" customHeight="1">
      <c r="B79" s="168"/>
      <c r="C79" s="157" t="s">
        <v>57</v>
      </c>
      <c r="D79" s="177"/>
      <c r="E79" s="177"/>
      <c r="F79" s="178" t="s">
        <v>756</v>
      </c>
      <c r="G79" s="179"/>
      <c r="H79" s="157" t="s">
        <v>757</v>
      </c>
      <c r="I79" s="157" t="s">
        <v>758</v>
      </c>
      <c r="J79" s="157">
        <v>20</v>
      </c>
      <c r="K79" s="169"/>
    </row>
    <row r="80" spans="2:11" customFormat="1" ht="15" customHeight="1">
      <c r="B80" s="168"/>
      <c r="C80" s="157" t="s">
        <v>759</v>
      </c>
      <c r="D80" s="157"/>
      <c r="E80" s="157"/>
      <c r="F80" s="178" t="s">
        <v>756</v>
      </c>
      <c r="G80" s="179"/>
      <c r="H80" s="157" t="s">
        <v>760</v>
      </c>
      <c r="I80" s="157" t="s">
        <v>758</v>
      </c>
      <c r="J80" s="157">
        <v>120</v>
      </c>
      <c r="K80" s="169"/>
    </row>
    <row r="81" spans="2:11" customFormat="1" ht="15" customHeight="1">
      <c r="B81" s="180"/>
      <c r="C81" s="157" t="s">
        <v>761</v>
      </c>
      <c r="D81" s="157"/>
      <c r="E81" s="157"/>
      <c r="F81" s="178" t="s">
        <v>762</v>
      </c>
      <c r="G81" s="179"/>
      <c r="H81" s="157" t="s">
        <v>763</v>
      </c>
      <c r="I81" s="157" t="s">
        <v>758</v>
      </c>
      <c r="J81" s="157">
        <v>50</v>
      </c>
      <c r="K81" s="169"/>
    </row>
    <row r="82" spans="2:11" customFormat="1" ht="15" customHeight="1">
      <c r="B82" s="180"/>
      <c r="C82" s="157" t="s">
        <v>764</v>
      </c>
      <c r="D82" s="157"/>
      <c r="E82" s="157"/>
      <c r="F82" s="178" t="s">
        <v>756</v>
      </c>
      <c r="G82" s="179"/>
      <c r="H82" s="157" t="s">
        <v>765</v>
      </c>
      <c r="I82" s="157" t="s">
        <v>766</v>
      </c>
      <c r="J82" s="157"/>
      <c r="K82" s="169"/>
    </row>
    <row r="83" spans="2:11" customFormat="1" ht="15" customHeight="1">
      <c r="B83" s="180"/>
      <c r="C83" s="157" t="s">
        <v>767</v>
      </c>
      <c r="D83" s="157"/>
      <c r="E83" s="157"/>
      <c r="F83" s="178" t="s">
        <v>762</v>
      </c>
      <c r="G83" s="157"/>
      <c r="H83" s="157" t="s">
        <v>768</v>
      </c>
      <c r="I83" s="157" t="s">
        <v>758</v>
      </c>
      <c r="J83" s="157">
        <v>15</v>
      </c>
      <c r="K83" s="169"/>
    </row>
    <row r="84" spans="2:11" customFormat="1" ht="15" customHeight="1">
      <c r="B84" s="180"/>
      <c r="C84" s="157" t="s">
        <v>769</v>
      </c>
      <c r="D84" s="157"/>
      <c r="E84" s="157"/>
      <c r="F84" s="178" t="s">
        <v>762</v>
      </c>
      <c r="G84" s="157"/>
      <c r="H84" s="157" t="s">
        <v>770</v>
      </c>
      <c r="I84" s="157" t="s">
        <v>758</v>
      </c>
      <c r="J84" s="157">
        <v>15</v>
      </c>
      <c r="K84" s="169"/>
    </row>
    <row r="85" spans="2:11" customFormat="1" ht="15" customHeight="1">
      <c r="B85" s="180"/>
      <c r="C85" s="157" t="s">
        <v>771</v>
      </c>
      <c r="D85" s="157"/>
      <c r="E85" s="157"/>
      <c r="F85" s="178" t="s">
        <v>762</v>
      </c>
      <c r="G85" s="157"/>
      <c r="H85" s="157" t="s">
        <v>772</v>
      </c>
      <c r="I85" s="157" t="s">
        <v>758</v>
      </c>
      <c r="J85" s="157">
        <v>20</v>
      </c>
      <c r="K85" s="169"/>
    </row>
    <row r="86" spans="2:11" customFormat="1" ht="15" customHeight="1">
      <c r="B86" s="180"/>
      <c r="C86" s="157" t="s">
        <v>773</v>
      </c>
      <c r="D86" s="157"/>
      <c r="E86" s="157"/>
      <c r="F86" s="178" t="s">
        <v>762</v>
      </c>
      <c r="G86" s="157"/>
      <c r="H86" s="157" t="s">
        <v>774</v>
      </c>
      <c r="I86" s="157" t="s">
        <v>758</v>
      </c>
      <c r="J86" s="157">
        <v>20</v>
      </c>
      <c r="K86" s="169"/>
    </row>
    <row r="87" spans="2:11" customFormat="1" ht="15" customHeight="1">
      <c r="B87" s="180"/>
      <c r="C87" s="157" t="s">
        <v>775</v>
      </c>
      <c r="D87" s="157"/>
      <c r="E87" s="157"/>
      <c r="F87" s="178" t="s">
        <v>762</v>
      </c>
      <c r="G87" s="179"/>
      <c r="H87" s="157" t="s">
        <v>776</v>
      </c>
      <c r="I87" s="157" t="s">
        <v>758</v>
      </c>
      <c r="J87" s="157">
        <v>50</v>
      </c>
      <c r="K87" s="169"/>
    </row>
    <row r="88" spans="2:11" customFormat="1" ht="15" customHeight="1">
      <c r="B88" s="180"/>
      <c r="C88" s="157" t="s">
        <v>777</v>
      </c>
      <c r="D88" s="157"/>
      <c r="E88" s="157"/>
      <c r="F88" s="178" t="s">
        <v>762</v>
      </c>
      <c r="G88" s="179"/>
      <c r="H88" s="157" t="s">
        <v>778</v>
      </c>
      <c r="I88" s="157" t="s">
        <v>758</v>
      </c>
      <c r="J88" s="157">
        <v>20</v>
      </c>
      <c r="K88" s="169"/>
    </row>
    <row r="89" spans="2:11" customFormat="1" ht="15" customHeight="1">
      <c r="B89" s="180"/>
      <c r="C89" s="157" t="s">
        <v>779</v>
      </c>
      <c r="D89" s="157"/>
      <c r="E89" s="157"/>
      <c r="F89" s="178" t="s">
        <v>762</v>
      </c>
      <c r="G89" s="179"/>
      <c r="H89" s="157" t="s">
        <v>780</v>
      </c>
      <c r="I89" s="157" t="s">
        <v>758</v>
      </c>
      <c r="J89" s="157">
        <v>20</v>
      </c>
      <c r="K89" s="169"/>
    </row>
    <row r="90" spans="2:11" customFormat="1" ht="15" customHeight="1">
      <c r="B90" s="180"/>
      <c r="C90" s="157" t="s">
        <v>781</v>
      </c>
      <c r="D90" s="157"/>
      <c r="E90" s="157"/>
      <c r="F90" s="178" t="s">
        <v>762</v>
      </c>
      <c r="G90" s="179"/>
      <c r="H90" s="157" t="s">
        <v>782</v>
      </c>
      <c r="I90" s="157" t="s">
        <v>758</v>
      </c>
      <c r="J90" s="157">
        <v>50</v>
      </c>
      <c r="K90" s="169"/>
    </row>
    <row r="91" spans="2:11" customFormat="1" ht="15" customHeight="1">
      <c r="B91" s="180"/>
      <c r="C91" s="157" t="s">
        <v>783</v>
      </c>
      <c r="D91" s="157"/>
      <c r="E91" s="157"/>
      <c r="F91" s="178" t="s">
        <v>762</v>
      </c>
      <c r="G91" s="179"/>
      <c r="H91" s="157" t="s">
        <v>783</v>
      </c>
      <c r="I91" s="157" t="s">
        <v>758</v>
      </c>
      <c r="J91" s="157">
        <v>50</v>
      </c>
      <c r="K91" s="169"/>
    </row>
    <row r="92" spans="2:11" customFormat="1" ht="15" customHeight="1">
      <c r="B92" s="180"/>
      <c r="C92" s="157" t="s">
        <v>784</v>
      </c>
      <c r="D92" s="157"/>
      <c r="E92" s="157"/>
      <c r="F92" s="178" t="s">
        <v>762</v>
      </c>
      <c r="G92" s="179"/>
      <c r="H92" s="157" t="s">
        <v>785</v>
      </c>
      <c r="I92" s="157" t="s">
        <v>758</v>
      </c>
      <c r="J92" s="157">
        <v>255</v>
      </c>
      <c r="K92" s="169"/>
    </row>
    <row r="93" spans="2:11" customFormat="1" ht="15" customHeight="1">
      <c r="B93" s="180"/>
      <c r="C93" s="157" t="s">
        <v>786</v>
      </c>
      <c r="D93" s="157"/>
      <c r="E93" s="157"/>
      <c r="F93" s="178" t="s">
        <v>756</v>
      </c>
      <c r="G93" s="179"/>
      <c r="H93" s="157" t="s">
        <v>787</v>
      </c>
      <c r="I93" s="157" t="s">
        <v>788</v>
      </c>
      <c r="J93" s="157"/>
      <c r="K93" s="169"/>
    </row>
    <row r="94" spans="2:11" customFormat="1" ht="15" customHeight="1">
      <c r="B94" s="180"/>
      <c r="C94" s="157" t="s">
        <v>789</v>
      </c>
      <c r="D94" s="157"/>
      <c r="E94" s="157"/>
      <c r="F94" s="178" t="s">
        <v>756</v>
      </c>
      <c r="G94" s="179"/>
      <c r="H94" s="157" t="s">
        <v>790</v>
      </c>
      <c r="I94" s="157" t="s">
        <v>791</v>
      </c>
      <c r="J94" s="157"/>
      <c r="K94" s="169"/>
    </row>
    <row r="95" spans="2:11" customFormat="1" ht="15" customHeight="1">
      <c r="B95" s="180"/>
      <c r="C95" s="157" t="s">
        <v>792</v>
      </c>
      <c r="D95" s="157"/>
      <c r="E95" s="157"/>
      <c r="F95" s="178" t="s">
        <v>756</v>
      </c>
      <c r="G95" s="179"/>
      <c r="H95" s="157" t="s">
        <v>792</v>
      </c>
      <c r="I95" s="157" t="s">
        <v>791</v>
      </c>
      <c r="J95" s="157"/>
      <c r="K95" s="169"/>
    </row>
    <row r="96" spans="2:11" customFormat="1" ht="15" customHeight="1">
      <c r="B96" s="180"/>
      <c r="C96" s="157" t="s">
        <v>42</v>
      </c>
      <c r="D96" s="157"/>
      <c r="E96" s="157"/>
      <c r="F96" s="178" t="s">
        <v>756</v>
      </c>
      <c r="G96" s="179"/>
      <c r="H96" s="157" t="s">
        <v>793</v>
      </c>
      <c r="I96" s="157" t="s">
        <v>791</v>
      </c>
      <c r="J96" s="157"/>
      <c r="K96" s="169"/>
    </row>
    <row r="97" spans="2:11" customFormat="1" ht="15" customHeight="1">
      <c r="B97" s="180"/>
      <c r="C97" s="157" t="s">
        <v>52</v>
      </c>
      <c r="D97" s="157"/>
      <c r="E97" s="157"/>
      <c r="F97" s="178" t="s">
        <v>756</v>
      </c>
      <c r="G97" s="179"/>
      <c r="H97" s="157" t="s">
        <v>794</v>
      </c>
      <c r="I97" s="157" t="s">
        <v>791</v>
      </c>
      <c r="J97" s="157"/>
      <c r="K97" s="169"/>
    </row>
    <row r="98" spans="2:11" customFormat="1" ht="15" customHeight="1">
      <c r="B98" s="181"/>
      <c r="C98" s="182"/>
      <c r="D98" s="182"/>
      <c r="E98" s="182"/>
      <c r="F98" s="182"/>
      <c r="G98" s="182"/>
      <c r="H98" s="182"/>
      <c r="I98" s="182"/>
      <c r="J98" s="182"/>
      <c r="K98" s="183"/>
    </row>
    <row r="99" spans="2:11" customFormat="1" ht="18.75" customHeight="1">
      <c r="B99" s="184"/>
      <c r="C99" s="185"/>
      <c r="D99" s="185"/>
      <c r="E99" s="185"/>
      <c r="F99" s="185"/>
      <c r="G99" s="185"/>
      <c r="H99" s="185"/>
      <c r="I99" s="185"/>
      <c r="J99" s="185"/>
      <c r="K99" s="184"/>
    </row>
    <row r="100" spans="2:11" customFormat="1" ht="18.75" customHeight="1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customFormat="1" ht="7.5" customHeight="1">
      <c r="B101" s="165"/>
      <c r="C101" s="166"/>
      <c r="D101" s="166"/>
      <c r="E101" s="166"/>
      <c r="F101" s="166"/>
      <c r="G101" s="166"/>
      <c r="H101" s="166"/>
      <c r="I101" s="166"/>
      <c r="J101" s="166"/>
      <c r="K101" s="167"/>
    </row>
    <row r="102" spans="2:11" customFormat="1" ht="45" customHeight="1">
      <c r="B102" s="168"/>
      <c r="C102" s="275" t="s">
        <v>795</v>
      </c>
      <c r="D102" s="275"/>
      <c r="E102" s="275"/>
      <c r="F102" s="275"/>
      <c r="G102" s="275"/>
      <c r="H102" s="275"/>
      <c r="I102" s="275"/>
      <c r="J102" s="275"/>
      <c r="K102" s="169"/>
    </row>
    <row r="103" spans="2:11" customFormat="1" ht="17.25" customHeight="1">
      <c r="B103" s="168"/>
      <c r="C103" s="170" t="s">
        <v>750</v>
      </c>
      <c r="D103" s="170"/>
      <c r="E103" s="170"/>
      <c r="F103" s="170" t="s">
        <v>751</v>
      </c>
      <c r="G103" s="171"/>
      <c r="H103" s="170" t="s">
        <v>58</v>
      </c>
      <c r="I103" s="170" t="s">
        <v>61</v>
      </c>
      <c r="J103" s="170" t="s">
        <v>752</v>
      </c>
      <c r="K103" s="169"/>
    </row>
    <row r="104" spans="2:11" customFormat="1" ht="17.25" customHeight="1">
      <c r="B104" s="168"/>
      <c r="C104" s="172" t="s">
        <v>753</v>
      </c>
      <c r="D104" s="172"/>
      <c r="E104" s="172"/>
      <c r="F104" s="173" t="s">
        <v>754</v>
      </c>
      <c r="G104" s="174"/>
      <c r="H104" s="172"/>
      <c r="I104" s="172"/>
      <c r="J104" s="172" t="s">
        <v>755</v>
      </c>
      <c r="K104" s="169"/>
    </row>
    <row r="105" spans="2:11" customFormat="1" ht="5.25" customHeight="1">
      <c r="B105" s="168"/>
      <c r="C105" s="170"/>
      <c r="D105" s="170"/>
      <c r="E105" s="170"/>
      <c r="F105" s="170"/>
      <c r="G105" s="186"/>
      <c r="H105" s="170"/>
      <c r="I105" s="170"/>
      <c r="J105" s="170"/>
      <c r="K105" s="169"/>
    </row>
    <row r="106" spans="2:11" customFormat="1" ht="15" customHeight="1">
      <c r="B106" s="168"/>
      <c r="C106" s="157" t="s">
        <v>57</v>
      </c>
      <c r="D106" s="177"/>
      <c r="E106" s="177"/>
      <c r="F106" s="178" t="s">
        <v>756</v>
      </c>
      <c r="G106" s="157"/>
      <c r="H106" s="157" t="s">
        <v>796</v>
      </c>
      <c r="I106" s="157" t="s">
        <v>758</v>
      </c>
      <c r="J106" s="157">
        <v>20</v>
      </c>
      <c r="K106" s="169"/>
    </row>
    <row r="107" spans="2:11" customFormat="1" ht="15" customHeight="1">
      <c r="B107" s="168"/>
      <c r="C107" s="157" t="s">
        <v>759</v>
      </c>
      <c r="D107" s="157"/>
      <c r="E107" s="157"/>
      <c r="F107" s="178" t="s">
        <v>756</v>
      </c>
      <c r="G107" s="157"/>
      <c r="H107" s="157" t="s">
        <v>796</v>
      </c>
      <c r="I107" s="157" t="s">
        <v>758</v>
      </c>
      <c r="J107" s="157">
        <v>120</v>
      </c>
      <c r="K107" s="169"/>
    </row>
    <row r="108" spans="2:11" customFormat="1" ht="15" customHeight="1">
      <c r="B108" s="180"/>
      <c r="C108" s="157" t="s">
        <v>761</v>
      </c>
      <c r="D108" s="157"/>
      <c r="E108" s="157"/>
      <c r="F108" s="178" t="s">
        <v>762</v>
      </c>
      <c r="G108" s="157"/>
      <c r="H108" s="157" t="s">
        <v>796</v>
      </c>
      <c r="I108" s="157" t="s">
        <v>758</v>
      </c>
      <c r="J108" s="157">
        <v>50</v>
      </c>
      <c r="K108" s="169"/>
    </row>
    <row r="109" spans="2:11" customFormat="1" ht="15" customHeight="1">
      <c r="B109" s="180"/>
      <c r="C109" s="157" t="s">
        <v>764</v>
      </c>
      <c r="D109" s="157"/>
      <c r="E109" s="157"/>
      <c r="F109" s="178" t="s">
        <v>756</v>
      </c>
      <c r="G109" s="157"/>
      <c r="H109" s="157" t="s">
        <v>796</v>
      </c>
      <c r="I109" s="157" t="s">
        <v>766</v>
      </c>
      <c r="J109" s="157"/>
      <c r="K109" s="169"/>
    </row>
    <row r="110" spans="2:11" customFormat="1" ht="15" customHeight="1">
      <c r="B110" s="180"/>
      <c r="C110" s="157" t="s">
        <v>775</v>
      </c>
      <c r="D110" s="157"/>
      <c r="E110" s="157"/>
      <c r="F110" s="178" t="s">
        <v>762</v>
      </c>
      <c r="G110" s="157"/>
      <c r="H110" s="157" t="s">
        <v>796</v>
      </c>
      <c r="I110" s="157" t="s">
        <v>758</v>
      </c>
      <c r="J110" s="157">
        <v>50</v>
      </c>
      <c r="K110" s="169"/>
    </row>
    <row r="111" spans="2:11" customFormat="1" ht="15" customHeight="1">
      <c r="B111" s="180"/>
      <c r="C111" s="157" t="s">
        <v>783</v>
      </c>
      <c r="D111" s="157"/>
      <c r="E111" s="157"/>
      <c r="F111" s="178" t="s">
        <v>762</v>
      </c>
      <c r="G111" s="157"/>
      <c r="H111" s="157" t="s">
        <v>796</v>
      </c>
      <c r="I111" s="157" t="s">
        <v>758</v>
      </c>
      <c r="J111" s="157">
        <v>50</v>
      </c>
      <c r="K111" s="169"/>
    </row>
    <row r="112" spans="2:11" customFormat="1" ht="15" customHeight="1">
      <c r="B112" s="180"/>
      <c r="C112" s="157" t="s">
        <v>781</v>
      </c>
      <c r="D112" s="157"/>
      <c r="E112" s="157"/>
      <c r="F112" s="178" t="s">
        <v>762</v>
      </c>
      <c r="G112" s="157"/>
      <c r="H112" s="157" t="s">
        <v>796</v>
      </c>
      <c r="I112" s="157" t="s">
        <v>758</v>
      </c>
      <c r="J112" s="157">
        <v>50</v>
      </c>
      <c r="K112" s="169"/>
    </row>
    <row r="113" spans="2:11" customFormat="1" ht="15" customHeight="1">
      <c r="B113" s="180"/>
      <c r="C113" s="157" t="s">
        <v>57</v>
      </c>
      <c r="D113" s="157"/>
      <c r="E113" s="157"/>
      <c r="F113" s="178" t="s">
        <v>756</v>
      </c>
      <c r="G113" s="157"/>
      <c r="H113" s="157" t="s">
        <v>797</v>
      </c>
      <c r="I113" s="157" t="s">
        <v>758</v>
      </c>
      <c r="J113" s="157">
        <v>20</v>
      </c>
      <c r="K113" s="169"/>
    </row>
    <row r="114" spans="2:11" customFormat="1" ht="15" customHeight="1">
      <c r="B114" s="180"/>
      <c r="C114" s="157" t="s">
        <v>798</v>
      </c>
      <c r="D114" s="157"/>
      <c r="E114" s="157"/>
      <c r="F114" s="178" t="s">
        <v>756</v>
      </c>
      <c r="G114" s="157"/>
      <c r="H114" s="157" t="s">
        <v>799</v>
      </c>
      <c r="I114" s="157" t="s">
        <v>758</v>
      </c>
      <c r="J114" s="157">
        <v>120</v>
      </c>
      <c r="K114" s="169"/>
    </row>
    <row r="115" spans="2:11" customFormat="1" ht="15" customHeight="1">
      <c r="B115" s="180"/>
      <c r="C115" s="157" t="s">
        <v>42</v>
      </c>
      <c r="D115" s="157"/>
      <c r="E115" s="157"/>
      <c r="F115" s="178" t="s">
        <v>756</v>
      </c>
      <c r="G115" s="157"/>
      <c r="H115" s="157" t="s">
        <v>800</v>
      </c>
      <c r="I115" s="157" t="s">
        <v>791</v>
      </c>
      <c r="J115" s="157"/>
      <c r="K115" s="169"/>
    </row>
    <row r="116" spans="2:11" customFormat="1" ht="15" customHeight="1">
      <c r="B116" s="180"/>
      <c r="C116" s="157" t="s">
        <v>52</v>
      </c>
      <c r="D116" s="157"/>
      <c r="E116" s="157"/>
      <c r="F116" s="178" t="s">
        <v>756</v>
      </c>
      <c r="G116" s="157"/>
      <c r="H116" s="157" t="s">
        <v>801</v>
      </c>
      <c r="I116" s="157" t="s">
        <v>791</v>
      </c>
      <c r="J116" s="157"/>
      <c r="K116" s="169"/>
    </row>
    <row r="117" spans="2:11" customFormat="1" ht="15" customHeight="1">
      <c r="B117" s="180"/>
      <c r="C117" s="157" t="s">
        <v>61</v>
      </c>
      <c r="D117" s="157"/>
      <c r="E117" s="157"/>
      <c r="F117" s="178" t="s">
        <v>756</v>
      </c>
      <c r="G117" s="157"/>
      <c r="H117" s="157" t="s">
        <v>802</v>
      </c>
      <c r="I117" s="157" t="s">
        <v>803</v>
      </c>
      <c r="J117" s="157"/>
      <c r="K117" s="169"/>
    </row>
    <row r="118" spans="2:11" customFormat="1" ht="15" customHeight="1">
      <c r="B118" s="181"/>
      <c r="C118" s="187"/>
      <c r="D118" s="187"/>
      <c r="E118" s="187"/>
      <c r="F118" s="187"/>
      <c r="G118" s="187"/>
      <c r="H118" s="187"/>
      <c r="I118" s="187"/>
      <c r="J118" s="187"/>
      <c r="K118" s="183"/>
    </row>
    <row r="119" spans="2:11" customFormat="1" ht="18.75" customHeight="1">
      <c r="B119" s="188"/>
      <c r="C119" s="189"/>
      <c r="D119" s="189"/>
      <c r="E119" s="189"/>
      <c r="F119" s="190"/>
      <c r="G119" s="189"/>
      <c r="H119" s="189"/>
      <c r="I119" s="189"/>
      <c r="J119" s="189"/>
      <c r="K119" s="188"/>
    </row>
    <row r="120" spans="2:11" customFormat="1" ht="18.75" customHeight="1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customFormat="1" ht="7.5" customHeight="1">
      <c r="B121" s="191"/>
      <c r="C121" s="192"/>
      <c r="D121" s="192"/>
      <c r="E121" s="192"/>
      <c r="F121" s="192"/>
      <c r="G121" s="192"/>
      <c r="H121" s="192"/>
      <c r="I121" s="192"/>
      <c r="J121" s="192"/>
      <c r="K121" s="193"/>
    </row>
    <row r="122" spans="2:11" customFormat="1" ht="45" customHeight="1">
      <c r="B122" s="194"/>
      <c r="C122" s="273" t="s">
        <v>804</v>
      </c>
      <c r="D122" s="273"/>
      <c r="E122" s="273"/>
      <c r="F122" s="273"/>
      <c r="G122" s="273"/>
      <c r="H122" s="273"/>
      <c r="I122" s="273"/>
      <c r="J122" s="273"/>
      <c r="K122" s="195"/>
    </row>
    <row r="123" spans="2:11" customFormat="1" ht="17.25" customHeight="1">
      <c r="B123" s="196"/>
      <c r="C123" s="170" t="s">
        <v>750</v>
      </c>
      <c r="D123" s="170"/>
      <c r="E123" s="170"/>
      <c r="F123" s="170" t="s">
        <v>751</v>
      </c>
      <c r="G123" s="171"/>
      <c r="H123" s="170" t="s">
        <v>58</v>
      </c>
      <c r="I123" s="170" t="s">
        <v>61</v>
      </c>
      <c r="J123" s="170" t="s">
        <v>752</v>
      </c>
      <c r="K123" s="197"/>
    </row>
    <row r="124" spans="2:11" customFormat="1" ht="17.25" customHeight="1">
      <c r="B124" s="196"/>
      <c r="C124" s="172" t="s">
        <v>753</v>
      </c>
      <c r="D124" s="172"/>
      <c r="E124" s="172"/>
      <c r="F124" s="173" t="s">
        <v>754</v>
      </c>
      <c r="G124" s="174"/>
      <c r="H124" s="172"/>
      <c r="I124" s="172"/>
      <c r="J124" s="172" t="s">
        <v>755</v>
      </c>
      <c r="K124" s="197"/>
    </row>
    <row r="125" spans="2:11" customFormat="1" ht="5.25" customHeight="1">
      <c r="B125" s="198"/>
      <c r="C125" s="175"/>
      <c r="D125" s="175"/>
      <c r="E125" s="175"/>
      <c r="F125" s="175"/>
      <c r="G125" s="199"/>
      <c r="H125" s="175"/>
      <c r="I125" s="175"/>
      <c r="J125" s="175"/>
      <c r="K125" s="200"/>
    </row>
    <row r="126" spans="2:11" customFormat="1" ht="15" customHeight="1">
      <c r="B126" s="198"/>
      <c r="C126" s="157" t="s">
        <v>759</v>
      </c>
      <c r="D126" s="177"/>
      <c r="E126" s="177"/>
      <c r="F126" s="178" t="s">
        <v>756</v>
      </c>
      <c r="G126" s="157"/>
      <c r="H126" s="157" t="s">
        <v>796</v>
      </c>
      <c r="I126" s="157" t="s">
        <v>758</v>
      </c>
      <c r="J126" s="157">
        <v>120</v>
      </c>
      <c r="K126" s="201"/>
    </row>
    <row r="127" spans="2:11" customFormat="1" ht="15" customHeight="1">
      <c r="B127" s="198"/>
      <c r="C127" s="157" t="s">
        <v>805</v>
      </c>
      <c r="D127" s="157"/>
      <c r="E127" s="157"/>
      <c r="F127" s="178" t="s">
        <v>756</v>
      </c>
      <c r="G127" s="157"/>
      <c r="H127" s="157" t="s">
        <v>806</v>
      </c>
      <c r="I127" s="157" t="s">
        <v>758</v>
      </c>
      <c r="J127" s="157" t="s">
        <v>807</v>
      </c>
      <c r="K127" s="201"/>
    </row>
    <row r="128" spans="2:11" customFormat="1" ht="15" customHeight="1">
      <c r="B128" s="198"/>
      <c r="C128" s="157" t="s">
        <v>704</v>
      </c>
      <c r="D128" s="157"/>
      <c r="E128" s="157"/>
      <c r="F128" s="178" t="s">
        <v>756</v>
      </c>
      <c r="G128" s="157"/>
      <c r="H128" s="157" t="s">
        <v>808</v>
      </c>
      <c r="I128" s="157" t="s">
        <v>758</v>
      </c>
      <c r="J128" s="157" t="s">
        <v>807</v>
      </c>
      <c r="K128" s="201"/>
    </row>
    <row r="129" spans="2:11" customFormat="1" ht="15" customHeight="1">
      <c r="B129" s="198"/>
      <c r="C129" s="157" t="s">
        <v>767</v>
      </c>
      <c r="D129" s="157"/>
      <c r="E129" s="157"/>
      <c r="F129" s="178" t="s">
        <v>762</v>
      </c>
      <c r="G129" s="157"/>
      <c r="H129" s="157" t="s">
        <v>768</v>
      </c>
      <c r="I129" s="157" t="s">
        <v>758</v>
      </c>
      <c r="J129" s="157">
        <v>15</v>
      </c>
      <c r="K129" s="201"/>
    </row>
    <row r="130" spans="2:11" customFormat="1" ht="15" customHeight="1">
      <c r="B130" s="198"/>
      <c r="C130" s="157" t="s">
        <v>769</v>
      </c>
      <c r="D130" s="157"/>
      <c r="E130" s="157"/>
      <c r="F130" s="178" t="s">
        <v>762</v>
      </c>
      <c r="G130" s="157"/>
      <c r="H130" s="157" t="s">
        <v>770</v>
      </c>
      <c r="I130" s="157" t="s">
        <v>758</v>
      </c>
      <c r="J130" s="157">
        <v>15</v>
      </c>
      <c r="K130" s="201"/>
    </row>
    <row r="131" spans="2:11" customFormat="1" ht="15" customHeight="1">
      <c r="B131" s="198"/>
      <c r="C131" s="157" t="s">
        <v>771</v>
      </c>
      <c r="D131" s="157"/>
      <c r="E131" s="157"/>
      <c r="F131" s="178" t="s">
        <v>762</v>
      </c>
      <c r="G131" s="157"/>
      <c r="H131" s="157" t="s">
        <v>772</v>
      </c>
      <c r="I131" s="157" t="s">
        <v>758</v>
      </c>
      <c r="J131" s="157">
        <v>20</v>
      </c>
      <c r="K131" s="201"/>
    </row>
    <row r="132" spans="2:11" customFormat="1" ht="15" customHeight="1">
      <c r="B132" s="198"/>
      <c r="C132" s="157" t="s">
        <v>773</v>
      </c>
      <c r="D132" s="157"/>
      <c r="E132" s="157"/>
      <c r="F132" s="178" t="s">
        <v>762</v>
      </c>
      <c r="G132" s="157"/>
      <c r="H132" s="157" t="s">
        <v>774</v>
      </c>
      <c r="I132" s="157" t="s">
        <v>758</v>
      </c>
      <c r="J132" s="157">
        <v>20</v>
      </c>
      <c r="K132" s="201"/>
    </row>
    <row r="133" spans="2:11" customFormat="1" ht="15" customHeight="1">
      <c r="B133" s="198"/>
      <c r="C133" s="157" t="s">
        <v>761</v>
      </c>
      <c r="D133" s="157"/>
      <c r="E133" s="157"/>
      <c r="F133" s="178" t="s">
        <v>762</v>
      </c>
      <c r="G133" s="157"/>
      <c r="H133" s="157" t="s">
        <v>796</v>
      </c>
      <c r="I133" s="157" t="s">
        <v>758</v>
      </c>
      <c r="J133" s="157">
        <v>50</v>
      </c>
      <c r="K133" s="201"/>
    </row>
    <row r="134" spans="2:11" customFormat="1" ht="15" customHeight="1">
      <c r="B134" s="198"/>
      <c r="C134" s="157" t="s">
        <v>775</v>
      </c>
      <c r="D134" s="157"/>
      <c r="E134" s="157"/>
      <c r="F134" s="178" t="s">
        <v>762</v>
      </c>
      <c r="G134" s="157"/>
      <c r="H134" s="157" t="s">
        <v>796</v>
      </c>
      <c r="I134" s="157" t="s">
        <v>758</v>
      </c>
      <c r="J134" s="157">
        <v>50</v>
      </c>
      <c r="K134" s="201"/>
    </row>
    <row r="135" spans="2:11" customFormat="1" ht="15" customHeight="1">
      <c r="B135" s="198"/>
      <c r="C135" s="157" t="s">
        <v>781</v>
      </c>
      <c r="D135" s="157"/>
      <c r="E135" s="157"/>
      <c r="F135" s="178" t="s">
        <v>762</v>
      </c>
      <c r="G135" s="157"/>
      <c r="H135" s="157" t="s">
        <v>796</v>
      </c>
      <c r="I135" s="157" t="s">
        <v>758</v>
      </c>
      <c r="J135" s="157">
        <v>50</v>
      </c>
      <c r="K135" s="201"/>
    </row>
    <row r="136" spans="2:11" customFormat="1" ht="15" customHeight="1">
      <c r="B136" s="198"/>
      <c r="C136" s="157" t="s">
        <v>783</v>
      </c>
      <c r="D136" s="157"/>
      <c r="E136" s="157"/>
      <c r="F136" s="178" t="s">
        <v>762</v>
      </c>
      <c r="G136" s="157"/>
      <c r="H136" s="157" t="s">
        <v>796</v>
      </c>
      <c r="I136" s="157" t="s">
        <v>758</v>
      </c>
      <c r="J136" s="157">
        <v>50</v>
      </c>
      <c r="K136" s="201"/>
    </row>
    <row r="137" spans="2:11" customFormat="1" ht="15" customHeight="1">
      <c r="B137" s="198"/>
      <c r="C137" s="157" t="s">
        <v>784</v>
      </c>
      <c r="D137" s="157"/>
      <c r="E137" s="157"/>
      <c r="F137" s="178" t="s">
        <v>762</v>
      </c>
      <c r="G137" s="157"/>
      <c r="H137" s="157" t="s">
        <v>809</v>
      </c>
      <c r="I137" s="157" t="s">
        <v>758</v>
      </c>
      <c r="J137" s="157">
        <v>255</v>
      </c>
      <c r="K137" s="201"/>
    </row>
    <row r="138" spans="2:11" customFormat="1" ht="15" customHeight="1">
      <c r="B138" s="198"/>
      <c r="C138" s="157" t="s">
        <v>786</v>
      </c>
      <c r="D138" s="157"/>
      <c r="E138" s="157"/>
      <c r="F138" s="178" t="s">
        <v>756</v>
      </c>
      <c r="G138" s="157"/>
      <c r="H138" s="157" t="s">
        <v>810</v>
      </c>
      <c r="I138" s="157" t="s">
        <v>788</v>
      </c>
      <c r="J138" s="157"/>
      <c r="K138" s="201"/>
    </row>
    <row r="139" spans="2:11" customFormat="1" ht="15" customHeight="1">
      <c r="B139" s="198"/>
      <c r="C139" s="157" t="s">
        <v>789</v>
      </c>
      <c r="D139" s="157"/>
      <c r="E139" s="157"/>
      <c r="F139" s="178" t="s">
        <v>756</v>
      </c>
      <c r="G139" s="157"/>
      <c r="H139" s="157" t="s">
        <v>811</v>
      </c>
      <c r="I139" s="157" t="s">
        <v>791</v>
      </c>
      <c r="J139" s="157"/>
      <c r="K139" s="201"/>
    </row>
    <row r="140" spans="2:11" customFormat="1" ht="15" customHeight="1">
      <c r="B140" s="198"/>
      <c r="C140" s="157" t="s">
        <v>792</v>
      </c>
      <c r="D140" s="157"/>
      <c r="E140" s="157"/>
      <c r="F140" s="178" t="s">
        <v>756</v>
      </c>
      <c r="G140" s="157"/>
      <c r="H140" s="157" t="s">
        <v>792</v>
      </c>
      <c r="I140" s="157" t="s">
        <v>791</v>
      </c>
      <c r="J140" s="157"/>
      <c r="K140" s="201"/>
    </row>
    <row r="141" spans="2:11" customFormat="1" ht="15" customHeight="1">
      <c r="B141" s="198"/>
      <c r="C141" s="157" t="s">
        <v>42</v>
      </c>
      <c r="D141" s="157"/>
      <c r="E141" s="157"/>
      <c r="F141" s="178" t="s">
        <v>756</v>
      </c>
      <c r="G141" s="157"/>
      <c r="H141" s="157" t="s">
        <v>812</v>
      </c>
      <c r="I141" s="157" t="s">
        <v>791</v>
      </c>
      <c r="J141" s="157"/>
      <c r="K141" s="201"/>
    </row>
    <row r="142" spans="2:11" customFormat="1" ht="15" customHeight="1">
      <c r="B142" s="198"/>
      <c r="C142" s="157" t="s">
        <v>813</v>
      </c>
      <c r="D142" s="157"/>
      <c r="E142" s="157"/>
      <c r="F142" s="178" t="s">
        <v>756</v>
      </c>
      <c r="G142" s="157"/>
      <c r="H142" s="157" t="s">
        <v>814</v>
      </c>
      <c r="I142" s="157" t="s">
        <v>791</v>
      </c>
      <c r="J142" s="157"/>
      <c r="K142" s="201"/>
    </row>
    <row r="143" spans="2:11" customFormat="1" ht="15" customHeight="1">
      <c r="B143" s="202"/>
      <c r="C143" s="203"/>
      <c r="D143" s="203"/>
      <c r="E143" s="203"/>
      <c r="F143" s="203"/>
      <c r="G143" s="203"/>
      <c r="H143" s="203"/>
      <c r="I143" s="203"/>
      <c r="J143" s="203"/>
      <c r="K143" s="204"/>
    </row>
    <row r="144" spans="2:11" customFormat="1" ht="18.75" customHeight="1">
      <c r="B144" s="189"/>
      <c r="C144" s="189"/>
      <c r="D144" s="189"/>
      <c r="E144" s="189"/>
      <c r="F144" s="190"/>
      <c r="G144" s="189"/>
      <c r="H144" s="189"/>
      <c r="I144" s="189"/>
      <c r="J144" s="189"/>
      <c r="K144" s="189"/>
    </row>
    <row r="145" spans="2:11" customFormat="1" ht="18.75" customHeight="1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customFormat="1" ht="7.5" customHeight="1">
      <c r="B146" s="165"/>
      <c r="C146" s="166"/>
      <c r="D146" s="166"/>
      <c r="E146" s="166"/>
      <c r="F146" s="166"/>
      <c r="G146" s="166"/>
      <c r="H146" s="166"/>
      <c r="I146" s="166"/>
      <c r="J146" s="166"/>
      <c r="K146" s="167"/>
    </row>
    <row r="147" spans="2:11" customFormat="1" ht="45" customHeight="1">
      <c r="B147" s="168"/>
      <c r="C147" s="275" t="s">
        <v>815</v>
      </c>
      <c r="D147" s="275"/>
      <c r="E147" s="275"/>
      <c r="F147" s="275"/>
      <c r="G147" s="275"/>
      <c r="H147" s="275"/>
      <c r="I147" s="275"/>
      <c r="J147" s="275"/>
      <c r="K147" s="169"/>
    </row>
    <row r="148" spans="2:11" customFormat="1" ht="17.25" customHeight="1">
      <c r="B148" s="168"/>
      <c r="C148" s="170" t="s">
        <v>750</v>
      </c>
      <c r="D148" s="170"/>
      <c r="E148" s="170"/>
      <c r="F148" s="170" t="s">
        <v>751</v>
      </c>
      <c r="G148" s="171"/>
      <c r="H148" s="170" t="s">
        <v>58</v>
      </c>
      <c r="I148" s="170" t="s">
        <v>61</v>
      </c>
      <c r="J148" s="170" t="s">
        <v>752</v>
      </c>
      <c r="K148" s="169"/>
    </row>
    <row r="149" spans="2:11" customFormat="1" ht="17.25" customHeight="1">
      <c r="B149" s="168"/>
      <c r="C149" s="172" t="s">
        <v>753</v>
      </c>
      <c r="D149" s="172"/>
      <c r="E149" s="172"/>
      <c r="F149" s="173" t="s">
        <v>754</v>
      </c>
      <c r="G149" s="174"/>
      <c r="H149" s="172"/>
      <c r="I149" s="172"/>
      <c r="J149" s="172" t="s">
        <v>755</v>
      </c>
      <c r="K149" s="169"/>
    </row>
    <row r="150" spans="2:11" customFormat="1" ht="5.25" customHeight="1">
      <c r="B150" s="180"/>
      <c r="C150" s="175"/>
      <c r="D150" s="175"/>
      <c r="E150" s="175"/>
      <c r="F150" s="175"/>
      <c r="G150" s="176"/>
      <c r="H150" s="175"/>
      <c r="I150" s="175"/>
      <c r="J150" s="175"/>
      <c r="K150" s="201"/>
    </row>
    <row r="151" spans="2:11" customFormat="1" ht="15" customHeight="1">
      <c r="B151" s="180"/>
      <c r="C151" s="205" t="s">
        <v>759</v>
      </c>
      <c r="D151" s="157"/>
      <c r="E151" s="157"/>
      <c r="F151" s="206" t="s">
        <v>756</v>
      </c>
      <c r="G151" s="157"/>
      <c r="H151" s="205" t="s">
        <v>796</v>
      </c>
      <c r="I151" s="205" t="s">
        <v>758</v>
      </c>
      <c r="J151" s="205">
        <v>120</v>
      </c>
      <c r="K151" s="201"/>
    </row>
    <row r="152" spans="2:11" customFormat="1" ht="15" customHeight="1">
      <c r="B152" s="180"/>
      <c r="C152" s="205" t="s">
        <v>805</v>
      </c>
      <c r="D152" s="157"/>
      <c r="E152" s="157"/>
      <c r="F152" s="206" t="s">
        <v>756</v>
      </c>
      <c r="G152" s="157"/>
      <c r="H152" s="205" t="s">
        <v>816</v>
      </c>
      <c r="I152" s="205" t="s">
        <v>758</v>
      </c>
      <c r="J152" s="205" t="s">
        <v>807</v>
      </c>
      <c r="K152" s="201"/>
    </row>
    <row r="153" spans="2:11" customFormat="1" ht="15" customHeight="1">
      <c r="B153" s="180"/>
      <c r="C153" s="205" t="s">
        <v>704</v>
      </c>
      <c r="D153" s="157"/>
      <c r="E153" s="157"/>
      <c r="F153" s="206" t="s">
        <v>756</v>
      </c>
      <c r="G153" s="157"/>
      <c r="H153" s="205" t="s">
        <v>817</v>
      </c>
      <c r="I153" s="205" t="s">
        <v>758</v>
      </c>
      <c r="J153" s="205" t="s">
        <v>807</v>
      </c>
      <c r="K153" s="201"/>
    </row>
    <row r="154" spans="2:11" customFormat="1" ht="15" customHeight="1">
      <c r="B154" s="180"/>
      <c r="C154" s="205" t="s">
        <v>761</v>
      </c>
      <c r="D154" s="157"/>
      <c r="E154" s="157"/>
      <c r="F154" s="206" t="s">
        <v>762</v>
      </c>
      <c r="G154" s="157"/>
      <c r="H154" s="205" t="s">
        <v>796</v>
      </c>
      <c r="I154" s="205" t="s">
        <v>758</v>
      </c>
      <c r="J154" s="205">
        <v>50</v>
      </c>
      <c r="K154" s="201"/>
    </row>
    <row r="155" spans="2:11" customFormat="1" ht="15" customHeight="1">
      <c r="B155" s="180"/>
      <c r="C155" s="205" t="s">
        <v>764</v>
      </c>
      <c r="D155" s="157"/>
      <c r="E155" s="157"/>
      <c r="F155" s="206" t="s">
        <v>756</v>
      </c>
      <c r="G155" s="157"/>
      <c r="H155" s="205" t="s">
        <v>796</v>
      </c>
      <c r="I155" s="205" t="s">
        <v>766</v>
      </c>
      <c r="J155" s="205"/>
      <c r="K155" s="201"/>
    </row>
    <row r="156" spans="2:11" customFormat="1" ht="15" customHeight="1">
      <c r="B156" s="180"/>
      <c r="C156" s="205" t="s">
        <v>775</v>
      </c>
      <c r="D156" s="157"/>
      <c r="E156" s="157"/>
      <c r="F156" s="206" t="s">
        <v>762</v>
      </c>
      <c r="G156" s="157"/>
      <c r="H156" s="205" t="s">
        <v>796</v>
      </c>
      <c r="I156" s="205" t="s">
        <v>758</v>
      </c>
      <c r="J156" s="205">
        <v>50</v>
      </c>
      <c r="K156" s="201"/>
    </row>
    <row r="157" spans="2:11" customFormat="1" ht="15" customHeight="1">
      <c r="B157" s="180"/>
      <c r="C157" s="205" t="s">
        <v>783</v>
      </c>
      <c r="D157" s="157"/>
      <c r="E157" s="157"/>
      <c r="F157" s="206" t="s">
        <v>762</v>
      </c>
      <c r="G157" s="157"/>
      <c r="H157" s="205" t="s">
        <v>796</v>
      </c>
      <c r="I157" s="205" t="s">
        <v>758</v>
      </c>
      <c r="J157" s="205">
        <v>50</v>
      </c>
      <c r="K157" s="201"/>
    </row>
    <row r="158" spans="2:11" customFormat="1" ht="15" customHeight="1">
      <c r="B158" s="180"/>
      <c r="C158" s="205" t="s">
        <v>781</v>
      </c>
      <c r="D158" s="157"/>
      <c r="E158" s="157"/>
      <c r="F158" s="206" t="s">
        <v>762</v>
      </c>
      <c r="G158" s="157"/>
      <c r="H158" s="205" t="s">
        <v>796</v>
      </c>
      <c r="I158" s="205" t="s">
        <v>758</v>
      </c>
      <c r="J158" s="205">
        <v>50</v>
      </c>
      <c r="K158" s="201"/>
    </row>
    <row r="159" spans="2:11" customFormat="1" ht="15" customHeight="1">
      <c r="B159" s="180"/>
      <c r="C159" s="205" t="s">
        <v>91</v>
      </c>
      <c r="D159" s="157"/>
      <c r="E159" s="157"/>
      <c r="F159" s="206" t="s">
        <v>756</v>
      </c>
      <c r="G159" s="157"/>
      <c r="H159" s="205" t="s">
        <v>818</v>
      </c>
      <c r="I159" s="205" t="s">
        <v>758</v>
      </c>
      <c r="J159" s="205" t="s">
        <v>819</v>
      </c>
      <c r="K159" s="201"/>
    </row>
    <row r="160" spans="2:11" customFormat="1" ht="15" customHeight="1">
      <c r="B160" s="180"/>
      <c r="C160" s="205" t="s">
        <v>820</v>
      </c>
      <c r="D160" s="157"/>
      <c r="E160" s="157"/>
      <c r="F160" s="206" t="s">
        <v>756</v>
      </c>
      <c r="G160" s="157"/>
      <c r="H160" s="205" t="s">
        <v>821</v>
      </c>
      <c r="I160" s="205" t="s">
        <v>791</v>
      </c>
      <c r="J160" s="205"/>
      <c r="K160" s="201"/>
    </row>
    <row r="161" spans="2:11" customFormat="1" ht="15" customHeight="1">
      <c r="B161" s="207"/>
      <c r="C161" s="187"/>
      <c r="D161" s="187"/>
      <c r="E161" s="187"/>
      <c r="F161" s="187"/>
      <c r="G161" s="187"/>
      <c r="H161" s="187"/>
      <c r="I161" s="187"/>
      <c r="J161" s="187"/>
      <c r="K161" s="208"/>
    </row>
    <row r="162" spans="2:11" customFormat="1" ht="18.75" customHeight="1">
      <c r="B162" s="189"/>
      <c r="C162" s="199"/>
      <c r="D162" s="199"/>
      <c r="E162" s="199"/>
      <c r="F162" s="209"/>
      <c r="G162" s="199"/>
      <c r="H162" s="199"/>
      <c r="I162" s="199"/>
      <c r="J162" s="199"/>
      <c r="K162" s="189"/>
    </row>
    <row r="163" spans="2:11" customFormat="1" ht="18.75" customHeight="1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customFormat="1" ht="7.5" customHeight="1">
      <c r="B164" s="146"/>
      <c r="C164" s="147"/>
      <c r="D164" s="147"/>
      <c r="E164" s="147"/>
      <c r="F164" s="147"/>
      <c r="G164" s="147"/>
      <c r="H164" s="147"/>
      <c r="I164" s="147"/>
      <c r="J164" s="147"/>
      <c r="K164" s="148"/>
    </row>
    <row r="165" spans="2:11" customFormat="1" ht="45" customHeight="1">
      <c r="B165" s="149"/>
      <c r="C165" s="273" t="s">
        <v>822</v>
      </c>
      <c r="D165" s="273"/>
      <c r="E165" s="273"/>
      <c r="F165" s="273"/>
      <c r="G165" s="273"/>
      <c r="H165" s="273"/>
      <c r="I165" s="273"/>
      <c r="J165" s="273"/>
      <c r="K165" s="150"/>
    </row>
    <row r="166" spans="2:11" customFormat="1" ht="17.25" customHeight="1">
      <c r="B166" s="149"/>
      <c r="C166" s="170" t="s">
        <v>750</v>
      </c>
      <c r="D166" s="170"/>
      <c r="E166" s="170"/>
      <c r="F166" s="170" t="s">
        <v>751</v>
      </c>
      <c r="G166" s="210"/>
      <c r="H166" s="211" t="s">
        <v>58</v>
      </c>
      <c r="I166" s="211" t="s">
        <v>61</v>
      </c>
      <c r="J166" s="170" t="s">
        <v>752</v>
      </c>
      <c r="K166" s="150"/>
    </row>
    <row r="167" spans="2:11" customFormat="1" ht="17.25" customHeight="1">
      <c r="B167" s="151"/>
      <c r="C167" s="172" t="s">
        <v>753</v>
      </c>
      <c r="D167" s="172"/>
      <c r="E167" s="172"/>
      <c r="F167" s="173" t="s">
        <v>754</v>
      </c>
      <c r="G167" s="212"/>
      <c r="H167" s="213"/>
      <c r="I167" s="213"/>
      <c r="J167" s="172" t="s">
        <v>755</v>
      </c>
      <c r="K167" s="152"/>
    </row>
    <row r="168" spans="2:11" customFormat="1" ht="5.25" customHeight="1">
      <c r="B168" s="180"/>
      <c r="C168" s="175"/>
      <c r="D168" s="175"/>
      <c r="E168" s="175"/>
      <c r="F168" s="175"/>
      <c r="G168" s="176"/>
      <c r="H168" s="175"/>
      <c r="I168" s="175"/>
      <c r="J168" s="175"/>
      <c r="K168" s="201"/>
    </row>
    <row r="169" spans="2:11" customFormat="1" ht="15" customHeight="1">
      <c r="B169" s="180"/>
      <c r="C169" s="157" t="s">
        <v>759</v>
      </c>
      <c r="D169" s="157"/>
      <c r="E169" s="157"/>
      <c r="F169" s="178" t="s">
        <v>756</v>
      </c>
      <c r="G169" s="157"/>
      <c r="H169" s="157" t="s">
        <v>796</v>
      </c>
      <c r="I169" s="157" t="s">
        <v>758</v>
      </c>
      <c r="J169" s="157">
        <v>120</v>
      </c>
      <c r="K169" s="201"/>
    </row>
    <row r="170" spans="2:11" customFormat="1" ht="15" customHeight="1">
      <c r="B170" s="180"/>
      <c r="C170" s="157" t="s">
        <v>805</v>
      </c>
      <c r="D170" s="157"/>
      <c r="E170" s="157"/>
      <c r="F170" s="178" t="s">
        <v>756</v>
      </c>
      <c r="G170" s="157"/>
      <c r="H170" s="157" t="s">
        <v>806</v>
      </c>
      <c r="I170" s="157" t="s">
        <v>758</v>
      </c>
      <c r="J170" s="157" t="s">
        <v>807</v>
      </c>
      <c r="K170" s="201"/>
    </row>
    <row r="171" spans="2:11" customFormat="1" ht="15" customHeight="1">
      <c r="B171" s="180"/>
      <c r="C171" s="157" t="s">
        <v>704</v>
      </c>
      <c r="D171" s="157"/>
      <c r="E171" s="157"/>
      <c r="F171" s="178" t="s">
        <v>756</v>
      </c>
      <c r="G171" s="157"/>
      <c r="H171" s="157" t="s">
        <v>823</v>
      </c>
      <c r="I171" s="157" t="s">
        <v>758</v>
      </c>
      <c r="J171" s="157" t="s">
        <v>807</v>
      </c>
      <c r="K171" s="201"/>
    </row>
    <row r="172" spans="2:11" customFormat="1" ht="15" customHeight="1">
      <c r="B172" s="180"/>
      <c r="C172" s="157" t="s">
        <v>761</v>
      </c>
      <c r="D172" s="157"/>
      <c r="E172" s="157"/>
      <c r="F172" s="178" t="s">
        <v>762</v>
      </c>
      <c r="G172" s="157"/>
      <c r="H172" s="157" t="s">
        <v>823</v>
      </c>
      <c r="I172" s="157" t="s">
        <v>758</v>
      </c>
      <c r="J172" s="157">
        <v>50</v>
      </c>
      <c r="K172" s="201"/>
    </row>
    <row r="173" spans="2:11" customFormat="1" ht="15" customHeight="1">
      <c r="B173" s="180"/>
      <c r="C173" s="157" t="s">
        <v>764</v>
      </c>
      <c r="D173" s="157"/>
      <c r="E173" s="157"/>
      <c r="F173" s="178" t="s">
        <v>756</v>
      </c>
      <c r="G173" s="157"/>
      <c r="H173" s="157" t="s">
        <v>823</v>
      </c>
      <c r="I173" s="157" t="s">
        <v>766</v>
      </c>
      <c r="J173" s="157"/>
      <c r="K173" s="201"/>
    </row>
    <row r="174" spans="2:11" customFormat="1" ht="15" customHeight="1">
      <c r="B174" s="180"/>
      <c r="C174" s="157" t="s">
        <v>775</v>
      </c>
      <c r="D174" s="157"/>
      <c r="E174" s="157"/>
      <c r="F174" s="178" t="s">
        <v>762</v>
      </c>
      <c r="G174" s="157"/>
      <c r="H174" s="157" t="s">
        <v>823</v>
      </c>
      <c r="I174" s="157" t="s">
        <v>758</v>
      </c>
      <c r="J174" s="157">
        <v>50</v>
      </c>
      <c r="K174" s="201"/>
    </row>
    <row r="175" spans="2:11" customFormat="1" ht="15" customHeight="1">
      <c r="B175" s="180"/>
      <c r="C175" s="157" t="s">
        <v>783</v>
      </c>
      <c r="D175" s="157"/>
      <c r="E175" s="157"/>
      <c r="F175" s="178" t="s">
        <v>762</v>
      </c>
      <c r="G175" s="157"/>
      <c r="H175" s="157" t="s">
        <v>823</v>
      </c>
      <c r="I175" s="157" t="s">
        <v>758</v>
      </c>
      <c r="J175" s="157">
        <v>50</v>
      </c>
      <c r="K175" s="201"/>
    </row>
    <row r="176" spans="2:11" customFormat="1" ht="15" customHeight="1">
      <c r="B176" s="180"/>
      <c r="C176" s="157" t="s">
        <v>781</v>
      </c>
      <c r="D176" s="157"/>
      <c r="E176" s="157"/>
      <c r="F176" s="178" t="s">
        <v>762</v>
      </c>
      <c r="G176" s="157"/>
      <c r="H176" s="157" t="s">
        <v>823</v>
      </c>
      <c r="I176" s="157" t="s">
        <v>758</v>
      </c>
      <c r="J176" s="157">
        <v>50</v>
      </c>
      <c r="K176" s="201"/>
    </row>
    <row r="177" spans="2:11" customFormat="1" ht="15" customHeight="1">
      <c r="B177" s="180"/>
      <c r="C177" s="157" t="s">
        <v>101</v>
      </c>
      <c r="D177" s="157"/>
      <c r="E177" s="157"/>
      <c r="F177" s="178" t="s">
        <v>756</v>
      </c>
      <c r="G177" s="157"/>
      <c r="H177" s="157" t="s">
        <v>824</v>
      </c>
      <c r="I177" s="157" t="s">
        <v>825</v>
      </c>
      <c r="J177" s="157"/>
      <c r="K177" s="201"/>
    </row>
    <row r="178" spans="2:11" customFormat="1" ht="15" customHeight="1">
      <c r="B178" s="180"/>
      <c r="C178" s="157" t="s">
        <v>61</v>
      </c>
      <c r="D178" s="157"/>
      <c r="E178" s="157"/>
      <c r="F178" s="178" t="s">
        <v>756</v>
      </c>
      <c r="G178" s="157"/>
      <c r="H178" s="157" t="s">
        <v>826</v>
      </c>
      <c r="I178" s="157" t="s">
        <v>827</v>
      </c>
      <c r="J178" s="157">
        <v>1</v>
      </c>
      <c r="K178" s="201"/>
    </row>
    <row r="179" spans="2:11" customFormat="1" ht="15" customHeight="1">
      <c r="B179" s="180"/>
      <c r="C179" s="157" t="s">
        <v>57</v>
      </c>
      <c r="D179" s="157"/>
      <c r="E179" s="157"/>
      <c r="F179" s="178" t="s">
        <v>756</v>
      </c>
      <c r="G179" s="157"/>
      <c r="H179" s="157" t="s">
        <v>828</v>
      </c>
      <c r="I179" s="157" t="s">
        <v>758</v>
      </c>
      <c r="J179" s="157">
        <v>20</v>
      </c>
      <c r="K179" s="201"/>
    </row>
    <row r="180" spans="2:11" customFormat="1" ht="15" customHeight="1">
      <c r="B180" s="180"/>
      <c r="C180" s="157" t="s">
        <v>58</v>
      </c>
      <c r="D180" s="157"/>
      <c r="E180" s="157"/>
      <c r="F180" s="178" t="s">
        <v>756</v>
      </c>
      <c r="G180" s="157"/>
      <c r="H180" s="157" t="s">
        <v>829</v>
      </c>
      <c r="I180" s="157" t="s">
        <v>758</v>
      </c>
      <c r="J180" s="157">
        <v>255</v>
      </c>
      <c r="K180" s="201"/>
    </row>
    <row r="181" spans="2:11" customFormat="1" ht="15" customHeight="1">
      <c r="B181" s="180"/>
      <c r="C181" s="157" t="s">
        <v>102</v>
      </c>
      <c r="D181" s="157"/>
      <c r="E181" s="157"/>
      <c r="F181" s="178" t="s">
        <v>756</v>
      </c>
      <c r="G181" s="157"/>
      <c r="H181" s="157" t="s">
        <v>720</v>
      </c>
      <c r="I181" s="157" t="s">
        <v>758</v>
      </c>
      <c r="J181" s="157">
        <v>10</v>
      </c>
      <c r="K181" s="201"/>
    </row>
    <row r="182" spans="2:11" customFormat="1" ht="15" customHeight="1">
      <c r="B182" s="180"/>
      <c r="C182" s="157" t="s">
        <v>103</v>
      </c>
      <c r="D182" s="157"/>
      <c r="E182" s="157"/>
      <c r="F182" s="178" t="s">
        <v>756</v>
      </c>
      <c r="G182" s="157"/>
      <c r="H182" s="157" t="s">
        <v>830</v>
      </c>
      <c r="I182" s="157" t="s">
        <v>791</v>
      </c>
      <c r="J182" s="157"/>
      <c r="K182" s="201"/>
    </row>
    <row r="183" spans="2:11" customFormat="1" ht="15" customHeight="1">
      <c r="B183" s="180"/>
      <c r="C183" s="157" t="s">
        <v>831</v>
      </c>
      <c r="D183" s="157"/>
      <c r="E183" s="157"/>
      <c r="F183" s="178" t="s">
        <v>756</v>
      </c>
      <c r="G183" s="157"/>
      <c r="H183" s="157" t="s">
        <v>832</v>
      </c>
      <c r="I183" s="157" t="s">
        <v>791</v>
      </c>
      <c r="J183" s="157"/>
      <c r="K183" s="201"/>
    </row>
    <row r="184" spans="2:11" customFormat="1" ht="15" customHeight="1">
      <c r="B184" s="180"/>
      <c r="C184" s="157" t="s">
        <v>820</v>
      </c>
      <c r="D184" s="157"/>
      <c r="E184" s="157"/>
      <c r="F184" s="178" t="s">
        <v>756</v>
      </c>
      <c r="G184" s="157"/>
      <c r="H184" s="157" t="s">
        <v>833</v>
      </c>
      <c r="I184" s="157" t="s">
        <v>791</v>
      </c>
      <c r="J184" s="157"/>
      <c r="K184" s="201"/>
    </row>
    <row r="185" spans="2:11" customFormat="1" ht="15" customHeight="1">
      <c r="B185" s="180"/>
      <c r="C185" s="157" t="s">
        <v>105</v>
      </c>
      <c r="D185" s="157"/>
      <c r="E185" s="157"/>
      <c r="F185" s="178" t="s">
        <v>762</v>
      </c>
      <c r="G185" s="157"/>
      <c r="H185" s="157" t="s">
        <v>834</v>
      </c>
      <c r="I185" s="157" t="s">
        <v>758</v>
      </c>
      <c r="J185" s="157">
        <v>50</v>
      </c>
      <c r="K185" s="201"/>
    </row>
    <row r="186" spans="2:11" customFormat="1" ht="15" customHeight="1">
      <c r="B186" s="180"/>
      <c r="C186" s="157" t="s">
        <v>835</v>
      </c>
      <c r="D186" s="157"/>
      <c r="E186" s="157"/>
      <c r="F186" s="178" t="s">
        <v>762</v>
      </c>
      <c r="G186" s="157"/>
      <c r="H186" s="157" t="s">
        <v>836</v>
      </c>
      <c r="I186" s="157" t="s">
        <v>837</v>
      </c>
      <c r="J186" s="157"/>
      <c r="K186" s="201"/>
    </row>
    <row r="187" spans="2:11" customFormat="1" ht="15" customHeight="1">
      <c r="B187" s="180"/>
      <c r="C187" s="157" t="s">
        <v>838</v>
      </c>
      <c r="D187" s="157"/>
      <c r="E187" s="157"/>
      <c r="F187" s="178" t="s">
        <v>762</v>
      </c>
      <c r="G187" s="157"/>
      <c r="H187" s="157" t="s">
        <v>839</v>
      </c>
      <c r="I187" s="157" t="s">
        <v>837</v>
      </c>
      <c r="J187" s="157"/>
      <c r="K187" s="201"/>
    </row>
    <row r="188" spans="2:11" customFormat="1" ht="15" customHeight="1">
      <c r="B188" s="180"/>
      <c r="C188" s="157" t="s">
        <v>840</v>
      </c>
      <c r="D188" s="157"/>
      <c r="E188" s="157"/>
      <c r="F188" s="178" t="s">
        <v>762</v>
      </c>
      <c r="G188" s="157"/>
      <c r="H188" s="157" t="s">
        <v>841</v>
      </c>
      <c r="I188" s="157" t="s">
        <v>837</v>
      </c>
      <c r="J188" s="157"/>
      <c r="K188" s="201"/>
    </row>
    <row r="189" spans="2:11" customFormat="1" ht="15" customHeight="1">
      <c r="B189" s="180"/>
      <c r="C189" s="214" t="s">
        <v>842</v>
      </c>
      <c r="D189" s="157"/>
      <c r="E189" s="157"/>
      <c r="F189" s="178" t="s">
        <v>762</v>
      </c>
      <c r="G189" s="157"/>
      <c r="H189" s="157" t="s">
        <v>843</v>
      </c>
      <c r="I189" s="157" t="s">
        <v>844</v>
      </c>
      <c r="J189" s="215" t="s">
        <v>845</v>
      </c>
      <c r="K189" s="201"/>
    </row>
    <row r="190" spans="2:11" customFormat="1" ht="15" customHeight="1">
      <c r="B190" s="216"/>
      <c r="C190" s="217" t="s">
        <v>846</v>
      </c>
      <c r="D190" s="218"/>
      <c r="E190" s="218"/>
      <c r="F190" s="219" t="s">
        <v>762</v>
      </c>
      <c r="G190" s="218"/>
      <c r="H190" s="218" t="s">
        <v>847</v>
      </c>
      <c r="I190" s="218" t="s">
        <v>844</v>
      </c>
      <c r="J190" s="220" t="s">
        <v>845</v>
      </c>
      <c r="K190" s="221"/>
    </row>
    <row r="191" spans="2:11" customFormat="1" ht="15" customHeight="1">
      <c r="B191" s="180"/>
      <c r="C191" s="214" t="s">
        <v>46</v>
      </c>
      <c r="D191" s="157"/>
      <c r="E191" s="157"/>
      <c r="F191" s="178" t="s">
        <v>756</v>
      </c>
      <c r="G191" s="157"/>
      <c r="H191" s="154" t="s">
        <v>848</v>
      </c>
      <c r="I191" s="157" t="s">
        <v>849</v>
      </c>
      <c r="J191" s="157"/>
      <c r="K191" s="201"/>
    </row>
    <row r="192" spans="2:11" customFormat="1" ht="15" customHeight="1">
      <c r="B192" s="180"/>
      <c r="C192" s="214" t="s">
        <v>850</v>
      </c>
      <c r="D192" s="157"/>
      <c r="E192" s="157"/>
      <c r="F192" s="178" t="s">
        <v>756</v>
      </c>
      <c r="G192" s="157"/>
      <c r="H192" s="157" t="s">
        <v>851</v>
      </c>
      <c r="I192" s="157" t="s">
        <v>791</v>
      </c>
      <c r="J192" s="157"/>
      <c r="K192" s="201"/>
    </row>
    <row r="193" spans="2:11" customFormat="1" ht="15" customHeight="1">
      <c r="B193" s="180"/>
      <c r="C193" s="214" t="s">
        <v>852</v>
      </c>
      <c r="D193" s="157"/>
      <c r="E193" s="157"/>
      <c r="F193" s="178" t="s">
        <v>756</v>
      </c>
      <c r="G193" s="157"/>
      <c r="H193" s="157" t="s">
        <v>853</v>
      </c>
      <c r="I193" s="157" t="s">
        <v>791</v>
      </c>
      <c r="J193" s="157"/>
      <c r="K193" s="201"/>
    </row>
    <row r="194" spans="2:11" customFormat="1" ht="15" customHeight="1">
      <c r="B194" s="180"/>
      <c r="C194" s="214" t="s">
        <v>854</v>
      </c>
      <c r="D194" s="157"/>
      <c r="E194" s="157"/>
      <c r="F194" s="178" t="s">
        <v>762</v>
      </c>
      <c r="G194" s="157"/>
      <c r="H194" s="157" t="s">
        <v>855</v>
      </c>
      <c r="I194" s="157" t="s">
        <v>791</v>
      </c>
      <c r="J194" s="157"/>
      <c r="K194" s="201"/>
    </row>
    <row r="195" spans="2:11" customFormat="1" ht="15" customHeight="1">
      <c r="B195" s="207"/>
      <c r="C195" s="222"/>
      <c r="D195" s="187"/>
      <c r="E195" s="187"/>
      <c r="F195" s="187"/>
      <c r="G195" s="187"/>
      <c r="H195" s="187"/>
      <c r="I195" s="187"/>
      <c r="J195" s="187"/>
      <c r="K195" s="208"/>
    </row>
    <row r="196" spans="2:11" customFormat="1" ht="18.75" customHeight="1">
      <c r="B196" s="189"/>
      <c r="C196" s="199"/>
      <c r="D196" s="199"/>
      <c r="E196" s="199"/>
      <c r="F196" s="209"/>
      <c r="G196" s="199"/>
      <c r="H196" s="199"/>
      <c r="I196" s="199"/>
      <c r="J196" s="199"/>
      <c r="K196" s="189"/>
    </row>
    <row r="197" spans="2:11" customFormat="1" ht="18.75" customHeight="1">
      <c r="B197" s="189"/>
      <c r="C197" s="199"/>
      <c r="D197" s="199"/>
      <c r="E197" s="199"/>
      <c r="F197" s="209"/>
      <c r="G197" s="199"/>
      <c r="H197" s="199"/>
      <c r="I197" s="199"/>
      <c r="J197" s="199"/>
      <c r="K197" s="189"/>
    </row>
    <row r="198" spans="2:11" customFormat="1" ht="18.75" customHeight="1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customFormat="1" ht="12">
      <c r="B199" s="146"/>
      <c r="C199" s="147"/>
      <c r="D199" s="147"/>
      <c r="E199" s="147"/>
      <c r="F199" s="147"/>
      <c r="G199" s="147"/>
      <c r="H199" s="147"/>
      <c r="I199" s="147"/>
      <c r="J199" s="147"/>
      <c r="K199" s="148"/>
    </row>
    <row r="200" spans="2:11" customFormat="1" ht="22.2">
      <c r="B200" s="149"/>
      <c r="C200" s="273" t="s">
        <v>856</v>
      </c>
      <c r="D200" s="273"/>
      <c r="E200" s="273"/>
      <c r="F200" s="273"/>
      <c r="G200" s="273"/>
      <c r="H200" s="273"/>
      <c r="I200" s="273"/>
      <c r="J200" s="273"/>
      <c r="K200" s="150"/>
    </row>
    <row r="201" spans="2:11" customFormat="1" ht="25.5" customHeight="1">
      <c r="B201" s="149"/>
      <c r="C201" s="223" t="s">
        <v>857</v>
      </c>
      <c r="D201" s="223"/>
      <c r="E201" s="223"/>
      <c r="F201" s="223" t="s">
        <v>858</v>
      </c>
      <c r="G201" s="224"/>
      <c r="H201" s="276" t="s">
        <v>859</v>
      </c>
      <c r="I201" s="276"/>
      <c r="J201" s="276"/>
      <c r="K201" s="150"/>
    </row>
    <row r="202" spans="2:11" customFormat="1" ht="5.25" customHeight="1">
      <c r="B202" s="180"/>
      <c r="C202" s="175"/>
      <c r="D202" s="175"/>
      <c r="E202" s="175"/>
      <c r="F202" s="175"/>
      <c r="G202" s="199"/>
      <c r="H202" s="175"/>
      <c r="I202" s="175"/>
      <c r="J202" s="175"/>
      <c r="K202" s="201"/>
    </row>
    <row r="203" spans="2:11" customFormat="1" ht="15" customHeight="1">
      <c r="B203" s="180"/>
      <c r="C203" s="157" t="s">
        <v>849</v>
      </c>
      <c r="D203" s="157"/>
      <c r="E203" s="157"/>
      <c r="F203" s="178" t="s">
        <v>47</v>
      </c>
      <c r="G203" s="157"/>
      <c r="H203" s="277" t="s">
        <v>860</v>
      </c>
      <c r="I203" s="277"/>
      <c r="J203" s="277"/>
      <c r="K203" s="201"/>
    </row>
    <row r="204" spans="2:11" customFormat="1" ht="15" customHeight="1">
      <c r="B204" s="180"/>
      <c r="C204" s="157"/>
      <c r="D204" s="157"/>
      <c r="E204" s="157"/>
      <c r="F204" s="178" t="s">
        <v>48</v>
      </c>
      <c r="G204" s="157"/>
      <c r="H204" s="277" t="s">
        <v>861</v>
      </c>
      <c r="I204" s="277"/>
      <c r="J204" s="277"/>
      <c r="K204" s="201"/>
    </row>
    <row r="205" spans="2:11" customFormat="1" ht="15" customHeight="1">
      <c r="B205" s="180"/>
      <c r="C205" s="157"/>
      <c r="D205" s="157"/>
      <c r="E205" s="157"/>
      <c r="F205" s="178" t="s">
        <v>51</v>
      </c>
      <c r="G205" s="157"/>
      <c r="H205" s="277" t="s">
        <v>862</v>
      </c>
      <c r="I205" s="277"/>
      <c r="J205" s="277"/>
      <c r="K205" s="201"/>
    </row>
    <row r="206" spans="2:11" customFormat="1" ht="15" customHeight="1">
      <c r="B206" s="180"/>
      <c r="C206" s="157"/>
      <c r="D206" s="157"/>
      <c r="E206" s="157"/>
      <c r="F206" s="178" t="s">
        <v>49</v>
      </c>
      <c r="G206" s="157"/>
      <c r="H206" s="277" t="s">
        <v>863</v>
      </c>
      <c r="I206" s="277"/>
      <c r="J206" s="277"/>
      <c r="K206" s="201"/>
    </row>
    <row r="207" spans="2:11" customFormat="1" ht="15" customHeight="1">
      <c r="B207" s="180"/>
      <c r="C207" s="157"/>
      <c r="D207" s="157"/>
      <c r="E207" s="157"/>
      <c r="F207" s="178" t="s">
        <v>50</v>
      </c>
      <c r="G207" s="157"/>
      <c r="H207" s="277" t="s">
        <v>864</v>
      </c>
      <c r="I207" s="277"/>
      <c r="J207" s="277"/>
      <c r="K207" s="201"/>
    </row>
    <row r="208" spans="2:11" customFormat="1" ht="15" customHeight="1">
      <c r="B208" s="180"/>
      <c r="C208" s="157"/>
      <c r="D208" s="157"/>
      <c r="E208" s="157"/>
      <c r="F208" s="178"/>
      <c r="G208" s="157"/>
      <c r="H208" s="157"/>
      <c r="I208" s="157"/>
      <c r="J208" s="157"/>
      <c r="K208" s="201"/>
    </row>
    <row r="209" spans="2:11" customFormat="1" ht="15" customHeight="1">
      <c r="B209" s="180"/>
      <c r="C209" s="157" t="s">
        <v>803</v>
      </c>
      <c r="D209" s="157"/>
      <c r="E209" s="157"/>
      <c r="F209" s="178" t="s">
        <v>83</v>
      </c>
      <c r="G209" s="157"/>
      <c r="H209" s="277" t="s">
        <v>865</v>
      </c>
      <c r="I209" s="277"/>
      <c r="J209" s="277"/>
      <c r="K209" s="201"/>
    </row>
    <row r="210" spans="2:11" customFormat="1" ht="15" customHeight="1">
      <c r="B210" s="180"/>
      <c r="C210" s="157"/>
      <c r="D210" s="157"/>
      <c r="E210" s="157"/>
      <c r="F210" s="178" t="s">
        <v>698</v>
      </c>
      <c r="G210" s="157"/>
      <c r="H210" s="277" t="s">
        <v>699</v>
      </c>
      <c r="I210" s="277"/>
      <c r="J210" s="277"/>
      <c r="K210" s="201"/>
    </row>
    <row r="211" spans="2:11" customFormat="1" ht="15" customHeight="1">
      <c r="B211" s="180"/>
      <c r="C211" s="157"/>
      <c r="D211" s="157"/>
      <c r="E211" s="157"/>
      <c r="F211" s="178" t="s">
        <v>696</v>
      </c>
      <c r="G211" s="157"/>
      <c r="H211" s="277" t="s">
        <v>866</v>
      </c>
      <c r="I211" s="277"/>
      <c r="J211" s="277"/>
      <c r="K211" s="201"/>
    </row>
    <row r="212" spans="2:11" customFormat="1" ht="15" customHeight="1">
      <c r="B212" s="225"/>
      <c r="C212" s="157"/>
      <c r="D212" s="157"/>
      <c r="E212" s="157"/>
      <c r="F212" s="178" t="s">
        <v>700</v>
      </c>
      <c r="G212" s="214"/>
      <c r="H212" s="278" t="s">
        <v>701</v>
      </c>
      <c r="I212" s="278"/>
      <c r="J212" s="278"/>
      <c r="K212" s="226"/>
    </row>
    <row r="213" spans="2:11" customFormat="1" ht="15" customHeight="1">
      <c r="B213" s="225"/>
      <c r="C213" s="157"/>
      <c r="D213" s="157"/>
      <c r="E213" s="157"/>
      <c r="F213" s="178" t="s">
        <v>702</v>
      </c>
      <c r="G213" s="214"/>
      <c r="H213" s="278" t="s">
        <v>867</v>
      </c>
      <c r="I213" s="278"/>
      <c r="J213" s="278"/>
      <c r="K213" s="226"/>
    </row>
    <row r="214" spans="2:11" customFormat="1" ht="15" customHeight="1">
      <c r="B214" s="225"/>
      <c r="C214" s="157"/>
      <c r="D214" s="157"/>
      <c r="E214" s="157"/>
      <c r="F214" s="178"/>
      <c r="G214" s="214"/>
      <c r="H214" s="205"/>
      <c r="I214" s="205"/>
      <c r="J214" s="205"/>
      <c r="K214" s="226"/>
    </row>
    <row r="215" spans="2:11" customFormat="1" ht="15" customHeight="1">
      <c r="B215" s="225"/>
      <c r="C215" s="157" t="s">
        <v>827</v>
      </c>
      <c r="D215" s="157"/>
      <c r="E215" s="157"/>
      <c r="F215" s="178">
        <v>1</v>
      </c>
      <c r="G215" s="214"/>
      <c r="H215" s="278" t="s">
        <v>868</v>
      </c>
      <c r="I215" s="278"/>
      <c r="J215" s="278"/>
      <c r="K215" s="226"/>
    </row>
    <row r="216" spans="2:11" customFormat="1" ht="15" customHeight="1">
      <c r="B216" s="225"/>
      <c r="C216" s="157"/>
      <c r="D216" s="157"/>
      <c r="E216" s="157"/>
      <c r="F216" s="178">
        <v>2</v>
      </c>
      <c r="G216" s="214"/>
      <c r="H216" s="278" t="s">
        <v>869</v>
      </c>
      <c r="I216" s="278"/>
      <c r="J216" s="278"/>
      <c r="K216" s="226"/>
    </row>
    <row r="217" spans="2:11" customFormat="1" ht="15" customHeight="1">
      <c r="B217" s="225"/>
      <c r="C217" s="157"/>
      <c r="D217" s="157"/>
      <c r="E217" s="157"/>
      <c r="F217" s="178">
        <v>3</v>
      </c>
      <c r="G217" s="214"/>
      <c r="H217" s="278" t="s">
        <v>870</v>
      </c>
      <c r="I217" s="278"/>
      <c r="J217" s="278"/>
      <c r="K217" s="226"/>
    </row>
    <row r="218" spans="2:11" customFormat="1" ht="15" customHeight="1">
      <c r="B218" s="225"/>
      <c r="C218" s="157"/>
      <c r="D218" s="157"/>
      <c r="E218" s="157"/>
      <c r="F218" s="178">
        <v>4</v>
      </c>
      <c r="G218" s="214"/>
      <c r="H218" s="278" t="s">
        <v>871</v>
      </c>
      <c r="I218" s="278"/>
      <c r="J218" s="278"/>
      <c r="K218" s="226"/>
    </row>
    <row r="219" spans="2:11" customFormat="1" ht="12.75" customHeight="1">
      <c r="B219" s="227"/>
      <c r="C219" s="228"/>
      <c r="D219" s="228"/>
      <c r="E219" s="228"/>
      <c r="F219" s="228"/>
      <c r="G219" s="228"/>
      <c r="H219" s="228"/>
      <c r="I219" s="228"/>
      <c r="J219" s="228"/>
      <c r="K219" s="22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USEK-3 - Rozvoj NSVS v Ús...</vt:lpstr>
      <vt:lpstr>Pokyny pro vyplnění</vt:lpstr>
      <vt:lpstr>'Rekapitulace stavby'!Názvy_tisku</vt:lpstr>
      <vt:lpstr>'USEK-3 - Rozvoj NSVS v Ús...'!Názvy_tisku</vt:lpstr>
      <vt:lpstr>'Pokyny pro vyplnění'!Oblast_tisku</vt:lpstr>
      <vt:lpstr>'Rekapitulace stavby'!Oblast_tisku</vt:lpstr>
      <vt:lpstr>'USEK-3 - Rozvoj NSVS v Ús...'!Oblast_tisku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JM2018\jmoravec</dc:creator>
  <cp:lastModifiedBy>Miloslav Žatecký</cp:lastModifiedBy>
  <dcterms:created xsi:type="dcterms:W3CDTF">2026-02-13T10:16:42Z</dcterms:created>
  <dcterms:modified xsi:type="dcterms:W3CDTF">2026-02-13T13:00:48Z</dcterms:modified>
</cp:coreProperties>
</file>